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mar\Downloads\"/>
    </mc:Choice>
  </mc:AlternateContent>
  <xr:revisionPtr revIDLastSave="0" documentId="13_ncr:1_{95B3B66E-5592-4919-94F3-37CD56CA0DD1}" xr6:coauthVersionLast="45" xr6:coauthVersionMax="45" xr10:uidLastSave="{00000000-0000-0000-0000-000000000000}"/>
  <bookViews>
    <workbookView xWindow="-108" yWindow="-108" windowWidth="23256" windowHeight="12576" activeTab="2" xr2:uid="{51B197B1-26D9-BE45-9F83-DF1819CCBEC8}"/>
  </bookViews>
  <sheets>
    <sheet name="Employees" sheetId="1" r:id="rId1"/>
    <sheet name="Departments &amp; Shifts" sheetId="3" r:id="rId2"/>
    <sheet name="Schedule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" i="3"/>
  <c r="G6" i="3"/>
  <c r="E3" i="3" l="1"/>
  <c r="K6" i="2" l="1"/>
  <c r="J6" i="2"/>
  <c r="I6" i="2"/>
  <c r="H6" i="2"/>
  <c r="G6" i="2"/>
  <c r="F6" i="2"/>
  <c r="E6" i="2"/>
  <c r="G5" i="3" l="1"/>
  <c r="E5" i="3"/>
  <c r="G4" i="3"/>
  <c r="E4" i="3"/>
  <c r="E20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3" i="3"/>
  <c r="G2" i="3"/>
  <c r="Q25" i="2" l="1"/>
  <c r="X25" i="2" s="1"/>
  <c r="P25" i="2"/>
  <c r="W25" i="2" s="1"/>
  <c r="N24" i="2"/>
  <c r="U24" i="2" s="1"/>
  <c r="M24" i="2"/>
  <c r="T24" i="2" s="1"/>
  <c r="D24" i="2" s="1"/>
  <c r="O26" i="2"/>
  <c r="V26" i="2" s="1"/>
  <c r="R23" i="2"/>
  <c r="Y23" i="2" s="1"/>
  <c r="S22" i="2"/>
  <c r="Z22" i="2" s="1"/>
  <c r="Q19" i="2"/>
  <c r="X19" i="2" s="1"/>
  <c r="N25" i="2"/>
  <c r="U25" i="2" s="1"/>
  <c r="O20" i="2"/>
  <c r="V20" i="2" s="1"/>
  <c r="M20" i="2"/>
  <c r="T20" i="2" s="1"/>
  <c r="R19" i="2"/>
  <c r="Y19" i="2" s="1"/>
  <c r="N23" i="2"/>
  <c r="U23" i="2" s="1"/>
  <c r="R16" i="2"/>
  <c r="Y16" i="2" s="1"/>
  <c r="P15" i="2"/>
  <c r="W15" i="2" s="1"/>
  <c r="P17" i="2"/>
  <c r="W17" i="2" s="1"/>
  <c r="S26" i="2"/>
  <c r="Z26" i="2" s="1"/>
  <c r="P24" i="2"/>
  <c r="W24" i="2" s="1"/>
  <c r="O24" i="2"/>
  <c r="V24" i="2" s="1"/>
  <c r="M23" i="2"/>
  <c r="T23" i="2" s="1"/>
  <c r="R22" i="2"/>
  <c r="Y22" i="2" s="1"/>
  <c r="S23" i="2"/>
  <c r="Z23" i="2" s="1"/>
  <c r="M26" i="2"/>
  <c r="T26" i="2" s="1"/>
  <c r="M21" i="2"/>
  <c r="T21" i="2" s="1"/>
  <c r="N22" i="2"/>
  <c r="U22" i="2" s="1"/>
  <c r="M22" i="2"/>
  <c r="T22" i="2" s="1"/>
  <c r="Q24" i="2"/>
  <c r="X24" i="2" s="1"/>
  <c r="Q18" i="2"/>
  <c r="X18" i="2" s="1"/>
  <c r="O18" i="2"/>
  <c r="V18" i="2" s="1"/>
  <c r="N19" i="2"/>
  <c r="U19" i="2" s="1"/>
  <c r="M18" i="2"/>
  <c r="T18" i="2" s="1"/>
  <c r="Q15" i="2"/>
  <c r="X15" i="2" s="1"/>
  <c r="D15" i="2" s="1"/>
  <c r="N21" i="2"/>
  <c r="S18" i="2"/>
  <c r="U21" i="2"/>
  <c r="R24" i="2"/>
  <c r="Y24" i="2" s="1"/>
  <c r="R25" i="2"/>
  <c r="Y25" i="2" s="1"/>
  <c r="P26" i="2"/>
  <c r="W26" i="2" s="1"/>
  <c r="S21" i="2"/>
  <c r="Z21" i="2" s="1"/>
  <c r="Q21" i="2"/>
  <c r="X21" i="2" s="1"/>
  <c r="Q22" i="2"/>
  <c r="X22" i="2" s="1"/>
  <c r="P23" i="2"/>
  <c r="W23" i="2" s="1"/>
  <c r="P22" i="2"/>
  <c r="W22" i="2" s="1"/>
  <c r="R20" i="2"/>
  <c r="Y20" i="2" s="1"/>
  <c r="M25" i="2"/>
  <c r="T25" i="2" s="1"/>
  <c r="P21" i="2"/>
  <c r="W21" i="2" s="1"/>
  <c r="S19" i="2"/>
  <c r="Z19" i="2" s="1"/>
  <c r="O23" i="2"/>
  <c r="V23" i="2" s="1"/>
  <c r="O21" i="2"/>
  <c r="V21" i="2" s="1"/>
  <c r="S16" i="2"/>
  <c r="Z16" i="2" s="1"/>
  <c r="R17" i="2"/>
  <c r="Y17" i="2" s="1"/>
  <c r="Q17" i="2"/>
  <c r="X17" i="2" s="1"/>
  <c r="O17" i="2"/>
  <c r="R18" i="2"/>
  <c r="Y18" i="2" s="1"/>
  <c r="P16" i="2"/>
  <c r="W16" i="2" s="1"/>
  <c r="S15" i="2"/>
  <c r="Z15" i="2" s="1"/>
  <c r="M15" i="2"/>
  <c r="T15" i="2" s="1"/>
  <c r="P14" i="2"/>
  <c r="W14" i="2" s="1"/>
  <c r="S13" i="2"/>
  <c r="Z13" i="2" s="1"/>
  <c r="O13" i="2"/>
  <c r="V13" i="2" s="1"/>
  <c r="R12" i="2"/>
  <c r="Y12" i="2" s="1"/>
  <c r="N12" i="2"/>
  <c r="U12" i="2" s="1"/>
  <c r="Q11" i="2"/>
  <c r="X11" i="2" s="1"/>
  <c r="M11" i="2"/>
  <c r="P10" i="2"/>
  <c r="W10" i="2" s="1"/>
  <c r="S9" i="2"/>
  <c r="Z9" i="2" s="1"/>
  <c r="O9" i="2"/>
  <c r="V9" i="2" s="1"/>
  <c r="R8" i="2"/>
  <c r="Y8" i="2" s="1"/>
  <c r="N18" i="2"/>
  <c r="U18" i="2" s="1"/>
  <c r="O16" i="2"/>
  <c r="V16" i="2" s="1"/>
  <c r="R15" i="2"/>
  <c r="Y15" i="2" s="1"/>
  <c r="S14" i="2"/>
  <c r="Z14" i="2" s="1"/>
  <c r="O14" i="2"/>
  <c r="V14" i="2" s="1"/>
  <c r="R13" i="2"/>
  <c r="Y13" i="2" s="1"/>
  <c r="N13" i="2"/>
  <c r="U13" i="2" s="1"/>
  <c r="Q12" i="2"/>
  <c r="X12" i="2" s="1"/>
  <c r="M12" i="2"/>
  <c r="P11" i="2"/>
  <c r="W11" i="2" s="1"/>
  <c r="S10" i="2"/>
  <c r="Z10" i="2" s="1"/>
  <c r="O10" i="2"/>
  <c r="V10" i="2" s="1"/>
  <c r="R9" i="2"/>
  <c r="Y9" i="2" s="1"/>
  <c r="N9" i="2"/>
  <c r="U9" i="2" s="1"/>
  <c r="Q8" i="2"/>
  <c r="X8" i="2" s="1"/>
  <c r="M8" i="2"/>
  <c r="Q10" i="2"/>
  <c r="X10" i="2" s="1"/>
  <c r="P9" i="2"/>
  <c r="W9" i="2" s="1"/>
  <c r="N8" i="2"/>
  <c r="N17" i="2"/>
  <c r="U17" i="2" s="1"/>
  <c r="N16" i="2"/>
  <c r="U16" i="2" s="1"/>
  <c r="O15" i="2"/>
  <c r="V15" i="2" s="1"/>
  <c r="R14" i="2"/>
  <c r="Y14" i="2" s="1"/>
  <c r="N14" i="2"/>
  <c r="U14" i="2" s="1"/>
  <c r="Q13" i="2"/>
  <c r="X13" i="2" s="1"/>
  <c r="M13" i="2"/>
  <c r="P12" i="2"/>
  <c r="W12" i="2" s="1"/>
  <c r="S11" i="2"/>
  <c r="Z11" i="2" s="1"/>
  <c r="O11" i="2"/>
  <c r="V11" i="2" s="1"/>
  <c r="R10" i="2"/>
  <c r="Y10" i="2" s="1"/>
  <c r="N10" i="2"/>
  <c r="U10" i="2" s="1"/>
  <c r="Q9" i="2"/>
  <c r="X9" i="2" s="1"/>
  <c r="M9" i="2"/>
  <c r="P8" i="2"/>
  <c r="W8" i="2" s="1"/>
  <c r="N11" i="2"/>
  <c r="U11" i="2" s="1"/>
  <c r="S8" i="2"/>
  <c r="Z8" i="2" s="1"/>
  <c r="M17" i="2"/>
  <c r="T17" i="2" s="1"/>
  <c r="M16" i="2"/>
  <c r="T16" i="2" s="1"/>
  <c r="N15" i="2"/>
  <c r="U15" i="2" s="1"/>
  <c r="Q14" i="2"/>
  <c r="X14" i="2" s="1"/>
  <c r="M14" i="2"/>
  <c r="P13" i="2"/>
  <c r="W13" i="2" s="1"/>
  <c r="S12" i="2"/>
  <c r="Z12" i="2" s="1"/>
  <c r="O12" i="2"/>
  <c r="V12" i="2" s="1"/>
  <c r="R11" i="2"/>
  <c r="Y11" i="2" s="1"/>
  <c r="M10" i="2"/>
  <c r="O8" i="2"/>
  <c r="V8" i="2" s="1"/>
  <c r="Z18" i="2"/>
  <c r="Q23" i="2"/>
  <c r="R26" i="2"/>
  <c r="Y26" i="2" s="1"/>
  <c r="Q26" i="2"/>
  <c r="X26" i="2" s="1"/>
  <c r="O25" i="2"/>
  <c r="V25" i="2" s="1"/>
  <c r="D25" i="2" s="1"/>
  <c r="S25" i="2"/>
  <c r="Z25" i="2" s="1"/>
  <c r="P20" i="2"/>
  <c r="W20" i="2" s="1"/>
  <c r="N26" i="2"/>
  <c r="U26" i="2" s="1"/>
  <c r="O22" i="2"/>
  <c r="V22" i="2" s="1"/>
  <c r="S20" i="2"/>
  <c r="Z20" i="2" s="1"/>
  <c r="P19" i="2"/>
  <c r="W19" i="2" s="1"/>
  <c r="R21" i="2"/>
  <c r="Y21" i="2" s="1"/>
  <c r="N20" i="2"/>
  <c r="U20" i="2" s="1"/>
  <c r="P18" i="2"/>
  <c r="W18" i="2" s="1"/>
  <c r="O19" i="2"/>
  <c r="V19" i="2" s="1"/>
  <c r="M19" i="2"/>
  <c r="T19" i="2" s="1"/>
  <c r="D19" i="2" s="1"/>
  <c r="S17" i="2"/>
  <c r="Z17" i="2" s="1"/>
  <c r="Q16" i="2"/>
  <c r="X16" i="2" s="1"/>
  <c r="Q20" i="2"/>
  <c r="X20" i="2" s="1"/>
  <c r="U8" i="2"/>
  <c r="S24" i="2"/>
  <c r="Z24" i="2" s="1"/>
  <c r="C19" i="2"/>
  <c r="D16" i="2"/>
  <c r="D22" i="2"/>
  <c r="D26" i="2"/>
  <c r="D18" i="2"/>
  <c r="C16" i="2"/>
  <c r="V17" i="2"/>
  <c r="X23" i="2"/>
  <c r="C21" i="2"/>
  <c r="C26" i="2"/>
  <c r="C25" i="2"/>
  <c r="H7" i="2" l="1"/>
  <c r="J7" i="2"/>
  <c r="F7" i="2"/>
  <c r="D17" i="2"/>
  <c r="C20" i="2"/>
  <c r="D23" i="2"/>
  <c r="C15" i="2"/>
  <c r="K7" i="2"/>
  <c r="G7" i="2"/>
  <c r="D20" i="2"/>
  <c r="C24" i="2"/>
  <c r="C22" i="2"/>
  <c r="C17" i="2"/>
  <c r="C23" i="2"/>
  <c r="I7" i="2"/>
  <c r="C18" i="2"/>
  <c r="T14" i="2"/>
  <c r="D14" i="2" s="1"/>
  <c r="C14" i="2"/>
  <c r="T9" i="2"/>
  <c r="D9" i="2" s="1"/>
  <c r="C9" i="2"/>
  <c r="T12" i="2"/>
  <c r="D12" i="2" s="1"/>
  <c r="C12" i="2"/>
  <c r="D21" i="2"/>
  <c r="E7" i="2"/>
  <c r="C8" i="2"/>
  <c r="T11" i="2"/>
  <c r="D11" i="2" s="1"/>
  <c r="C11" i="2"/>
  <c r="T10" i="2"/>
  <c r="D10" i="2" s="1"/>
  <c r="C10" i="2"/>
  <c r="T13" i="2"/>
  <c r="D13" i="2" s="1"/>
  <c r="C13" i="2"/>
  <c r="T8" i="2"/>
  <c r="D8" i="2" s="1"/>
  <c r="C7" i="2" l="1"/>
  <c r="D7" i="2"/>
</calcChain>
</file>

<file path=xl/sharedStrings.xml><?xml version="1.0" encoding="utf-8"?>
<sst xmlns="http://schemas.openxmlformats.org/spreadsheetml/2006/main" count="59" uniqueCount="47">
  <si>
    <t>Jim Smith</t>
  </si>
  <si>
    <t>Manager</t>
  </si>
  <si>
    <t>Day 1</t>
  </si>
  <si>
    <t>Do NOT add anything after this line</t>
  </si>
  <si>
    <t>Name</t>
  </si>
  <si>
    <t>Start Time</t>
  </si>
  <si>
    <t>End Time</t>
  </si>
  <si>
    <t>Pay Rate</t>
  </si>
  <si>
    <t>Unpaid Break/Meal Length</t>
  </si>
  <si>
    <t>Cashier</t>
  </si>
  <si>
    <t>Day 2</t>
  </si>
  <si>
    <t>Day 3</t>
  </si>
  <si>
    <t>Day 4</t>
  </si>
  <si>
    <t>Day 5</t>
  </si>
  <si>
    <t>Day 6</t>
  </si>
  <si>
    <t>Day 7</t>
  </si>
  <si>
    <t>Total</t>
  </si>
  <si>
    <t>Hours</t>
  </si>
  <si>
    <t>Pay</t>
  </si>
  <si>
    <t>Day 1 Hours</t>
  </si>
  <si>
    <t>09:00 AM 05:00 PM
Manager</t>
  </si>
  <si>
    <t>Day 2 Hours</t>
  </si>
  <si>
    <t>Day 3 Hours</t>
  </si>
  <si>
    <t>Day 4 Hours</t>
  </si>
  <si>
    <t>Day 5 Hours</t>
  </si>
  <si>
    <t>Day 6 Hours</t>
  </si>
  <si>
    <t>Day 7 Hours</t>
  </si>
  <si>
    <t>Chester Field</t>
  </si>
  <si>
    <t>09:00 AM 03:00 PM
Cashier</t>
  </si>
  <si>
    <t>Day 1 Pay</t>
  </si>
  <si>
    <t>Day 2 Pay</t>
  </si>
  <si>
    <t>Day 3 Pay</t>
  </si>
  <si>
    <t>Day 4 Pay</t>
  </si>
  <si>
    <t>Day 5 Pay</t>
  </si>
  <si>
    <t>Day 6 Pay</t>
  </si>
  <si>
    <t>Day 7 Pay</t>
  </si>
  <si>
    <t>Warehouse - Morning</t>
  </si>
  <si>
    <t>Warehouse - Night</t>
  </si>
  <si>
    <t>03:00 PM 11:00 PM
Warehouse - Night</t>
  </si>
  <si>
    <t>09:00 AM 03:00 PM
Warehouse - Morning</t>
  </si>
  <si>
    <t>Start of Week</t>
  </si>
  <si>
    <t>Department</t>
  </si>
  <si>
    <t>Start here and enter all your employees. You can add more lines if you needed above the last line.</t>
  </si>
  <si>
    <t xml:space="preserve">Add your department and shifts here. </t>
  </si>
  <si>
    <t>Shift Length (DO NOT EDIT)</t>
  </si>
  <si>
    <t>Employees</t>
  </si>
  <si>
    <t>James 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</si>
</sst>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hh]:mm"/>
    <numFmt numFmtId="166" formatCode="[$-1009]mmmm\ d\,\ yy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wrapText="1"/>
    </xf>
    <xf numFmtId="0" fontId="0" fillId="2" borderId="0" xfId="0" applyFill="1"/>
    <xf numFmtId="0" fontId="2" fillId="2" borderId="0" xfId="0" applyFont="1" applyFill="1"/>
    <xf numFmtId="164" fontId="0" fillId="0" borderId="0" xfId="1" applyFont="1"/>
    <xf numFmtId="164" fontId="0" fillId="2" borderId="0" xfId="1" applyFont="1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0" fontId="0" fillId="0" borderId="0" xfId="0" applyNumberFormat="1" applyAlignment="1">
      <alignment horizontal="left"/>
    </xf>
    <xf numFmtId="20" fontId="0" fillId="2" borderId="0" xfId="0" applyNumberFormat="1" applyFill="1" applyAlignment="1">
      <alignment horizontal="left"/>
    </xf>
    <xf numFmtId="0" fontId="2" fillId="2" borderId="0" xfId="0" applyFont="1" applyFill="1" applyAlignment="1">
      <alignment horizontal="left"/>
    </xf>
    <xf numFmtId="20" fontId="2" fillId="2" borderId="0" xfId="0" applyNumberFormat="1" applyFont="1" applyFill="1" applyAlignment="1">
      <alignment horizontal="left" wrapText="1"/>
    </xf>
    <xf numFmtId="164" fontId="2" fillId="2" borderId="0" xfId="1" applyFont="1" applyFill="1"/>
    <xf numFmtId="18" fontId="2" fillId="2" borderId="0" xfId="0" applyNumberFormat="1" applyFont="1" applyFill="1" applyAlignment="1">
      <alignment horizontal="left"/>
    </xf>
    <xf numFmtId="18" fontId="0" fillId="0" borderId="0" xfId="0" applyNumberFormat="1" applyAlignment="1">
      <alignment horizontal="left"/>
    </xf>
    <xf numFmtId="18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20" fontId="0" fillId="0" borderId="0" xfId="0" applyNumberFormat="1" applyAlignment="1" applyProtection="1">
      <alignment horizontal="left"/>
    </xf>
    <xf numFmtId="0" fontId="0" fillId="7" borderId="0" xfId="0" applyFill="1"/>
    <xf numFmtId="0" fontId="0" fillId="5" borderId="0" xfId="0" applyFill="1" applyAlignment="1">
      <alignment horizontal="left" vertical="center"/>
    </xf>
    <xf numFmtId="166" fontId="0" fillId="5" borderId="0" xfId="0" applyNumberFormat="1" applyFill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7" borderId="0" xfId="0" applyFill="1" applyBorder="1"/>
    <xf numFmtId="165" fontId="2" fillId="4" borderId="1" xfId="0" applyNumberFormat="1" applyFon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0" fillId="6" borderId="4" xfId="1" applyFon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4" fontId="0" fillId="6" borderId="5" xfId="1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165" fontId="2" fillId="4" borderId="1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0" fillId="0" borderId="18" xfId="0" applyBorder="1"/>
    <xf numFmtId="0" fontId="0" fillId="0" borderId="19" xfId="0" applyBorder="1" applyAlignment="1">
      <alignment horizontal="center" wrapText="1"/>
    </xf>
    <xf numFmtId="0" fontId="0" fillId="0" borderId="20" xfId="0" applyBorder="1"/>
    <xf numFmtId="0" fontId="0" fillId="0" borderId="21" xfId="0" applyBorder="1" applyAlignment="1">
      <alignment horizontal="center" wrapText="1"/>
    </xf>
    <xf numFmtId="0" fontId="0" fillId="0" borderId="22" xfId="0" applyBorder="1"/>
    <xf numFmtId="165" fontId="0" fillId="4" borderId="23" xfId="0" applyNumberFormat="1" applyFill="1" applyBorder="1" applyAlignment="1">
      <alignment horizontal="center"/>
    </xf>
    <xf numFmtId="164" fontId="0" fillId="6" borderId="23" xfId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5" fontId="2" fillId="4" borderId="28" xfId="0" applyNumberFormat="1" applyFont="1" applyFill="1" applyBorder="1" applyAlignment="1">
      <alignment horizontal="center"/>
    </xf>
    <xf numFmtId="164" fontId="2" fillId="6" borderId="28" xfId="1" applyFont="1" applyFill="1" applyBorder="1" applyAlignment="1">
      <alignment horizontal="center"/>
    </xf>
    <xf numFmtId="20" fontId="2" fillId="3" borderId="29" xfId="0" applyNumberFormat="1" applyFont="1" applyFill="1" applyBorder="1" applyAlignment="1">
      <alignment horizontal="center" wrapText="1"/>
    </xf>
    <xf numFmtId="20" fontId="2" fillId="3" borderId="30" xfId="0" applyNumberFormat="1" applyFont="1" applyFill="1" applyBorder="1" applyAlignment="1">
      <alignment horizontal="center" wrapText="1"/>
    </xf>
    <xf numFmtId="20" fontId="2" fillId="3" borderId="31" xfId="0" applyNumberFormat="1" applyFont="1" applyFill="1" applyBorder="1" applyAlignment="1">
      <alignment horizontal="center" wrapText="1"/>
    </xf>
    <xf numFmtId="20" fontId="2" fillId="3" borderId="32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0" fontId="4" fillId="7" borderId="0" xfId="0" applyFont="1" applyFill="1"/>
    <xf numFmtId="20" fontId="4" fillId="2" borderId="0" xfId="0" applyNumberFormat="1" applyFont="1" applyFill="1"/>
    <xf numFmtId="164" fontId="4" fillId="2" borderId="0" xfId="1" applyFont="1" applyFill="1"/>
    <xf numFmtId="20" fontId="4" fillId="0" borderId="0" xfId="0" applyNumberFormat="1" applyFont="1"/>
    <xf numFmtId="164" fontId="4" fillId="0" borderId="0" xfId="1" applyFont="1"/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554355</xdr:colOff>
      <xdr:row>1</xdr:row>
      <xdr:rowOff>512445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25EF09-87E0-416D-8BC0-3C31F9199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" y="0"/>
          <a:ext cx="28575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37D3-57C3-0D48-9EA1-12CBF44F535B}">
  <dimension ref="A1:A23"/>
  <sheetViews>
    <sheetView zoomScale="130" zoomScaleNormal="130" workbookViewId="0">
      <selection activeCell="A2" sqref="A2"/>
    </sheetView>
  </sheetViews>
  <sheetFormatPr baseColWidth="10" defaultRowHeight="15.6" x14ac:dyDescent="0.3"/>
  <cols>
    <col min="1" max="1" width="15" customWidth="1"/>
  </cols>
  <sheetData>
    <row r="1" spans="1:1" s="3" customFormat="1" x14ac:dyDescent="0.3">
      <c r="A1" s="3" t="s">
        <v>4</v>
      </c>
    </row>
    <row r="2" spans="1:1" x14ac:dyDescent="0.3">
      <c r="A2" t="s">
        <v>0</v>
      </c>
    </row>
    <row r="3" spans="1:1" x14ac:dyDescent="0.3">
      <c r="A3" t="s">
        <v>27</v>
      </c>
    </row>
    <row r="4" spans="1:1" x14ac:dyDescent="0.3">
      <c r="A4" t="s">
        <v>46</v>
      </c>
    </row>
    <row r="21" spans="1:1" s="2" customFormat="1" x14ac:dyDescent="0.3">
      <c r="A21" s="2" t="s">
        <v>3</v>
      </c>
    </row>
    <row r="23" spans="1:1" x14ac:dyDescent="0.3">
      <c r="A2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E28CE-F895-0E4B-B992-87BE1A95F8CF}">
  <dimension ref="A1:H23"/>
  <sheetViews>
    <sheetView zoomScale="130" zoomScaleNormal="130" workbookViewId="0">
      <selection activeCell="A5" sqref="A5"/>
    </sheetView>
  </sheetViews>
  <sheetFormatPr baseColWidth="10" defaultRowHeight="15.6" x14ac:dyDescent="0.3"/>
  <cols>
    <col min="1" max="1" width="27.296875" style="6" customWidth="1"/>
    <col min="2" max="3" width="14" style="14" customWidth="1"/>
    <col min="4" max="5" width="14" style="8" customWidth="1"/>
    <col min="6" max="6" width="14" style="4" customWidth="1"/>
    <col min="7" max="7" width="18.296875" style="65" hidden="1" customWidth="1"/>
    <col min="8" max="8" width="3.3984375" style="66" hidden="1" customWidth="1"/>
  </cols>
  <sheetData>
    <row r="1" spans="1:8" s="3" customFormat="1" ht="31.05" customHeight="1" x14ac:dyDescent="0.3">
      <c r="A1" s="10" t="s">
        <v>41</v>
      </c>
      <c r="B1" s="13" t="s">
        <v>5</v>
      </c>
      <c r="C1" s="13" t="s">
        <v>6</v>
      </c>
      <c r="D1" s="11" t="s">
        <v>8</v>
      </c>
      <c r="E1" s="11" t="s">
        <v>44</v>
      </c>
      <c r="F1" s="12" t="s">
        <v>7</v>
      </c>
      <c r="G1" s="63"/>
      <c r="H1" s="64"/>
    </row>
    <row r="2" spans="1:8" ht="19.95" customHeight="1" x14ac:dyDescent="0.3">
      <c r="A2" s="6" t="s">
        <v>1</v>
      </c>
      <c r="B2" s="14">
        <v>0.375</v>
      </c>
      <c r="C2" s="14">
        <v>0.70833333333333337</v>
      </c>
      <c r="D2" s="8">
        <v>2.0833333333333332E-2</v>
      </c>
      <c r="E2" s="21">
        <f>IF(AND(B2&lt;&gt;"",C2&lt;&gt;""),C2-B2-D2,"")</f>
        <v>0.31250000000000006</v>
      </c>
      <c r="F2" s="4">
        <v>8</v>
      </c>
      <c r="G2" s="65" t="str">
        <f>CONCATENATE( IF(B2&lt;&gt;"", TEXT(B2,"hh:mm AM/PM"), ""), " ", TEXT(C2,"hh:mm AM/PM"), CHAR(10), A2)</f>
        <v>09:00 AM 05:00 PM
Manager</v>
      </c>
      <c r="H2" s="66">
        <f>IF(AND(A2="",B2="",C2=""),"",1)</f>
        <v>1</v>
      </c>
    </row>
    <row r="3" spans="1:8" ht="19.95" customHeight="1" x14ac:dyDescent="0.3">
      <c r="A3" s="6" t="s">
        <v>9</v>
      </c>
      <c r="B3" s="14">
        <v>0.375</v>
      </c>
      <c r="C3" s="14">
        <v>0.625</v>
      </c>
      <c r="D3" s="8">
        <v>2.0833333333333332E-2</v>
      </c>
      <c r="E3" s="21">
        <f>IF(AND(B3&lt;&gt;"",C3&lt;&gt;""),C3-B3-D3,"")</f>
        <v>0.22916666666666666</v>
      </c>
      <c r="F3" s="4">
        <v>7</v>
      </c>
      <c r="G3" s="65" t="str">
        <f>CONCATENATE( IF(B3&lt;&gt;"", TEXT(B3,"hh:mm AM/PM"), ""), " ", IF(B3&lt;&gt;"", TEXT(C3,"hh:mm AM/PM"), ""), CHAR(10), A3)</f>
        <v>09:00 AM 03:00 PM
Cashier</v>
      </c>
      <c r="H3" s="66">
        <f t="shared" ref="H3:H20" si="0">IF(AND(A3="",B3="",C3=""),"",1)</f>
        <v>1</v>
      </c>
    </row>
    <row r="4" spans="1:8" ht="19.95" customHeight="1" x14ac:dyDescent="0.3">
      <c r="A4" s="6" t="s">
        <v>36</v>
      </c>
      <c r="B4" s="14">
        <v>0.375</v>
      </c>
      <c r="C4" s="14">
        <v>0.625</v>
      </c>
      <c r="D4" s="8">
        <v>2.0833333333333332E-2</v>
      </c>
      <c r="E4" s="21">
        <f>IF(AND(B4&lt;&gt;"",C4&lt;&gt;""),C4-B4-D4,"")</f>
        <v>0.22916666666666666</v>
      </c>
      <c r="F4" s="4">
        <v>9</v>
      </c>
      <c r="G4" s="65" t="str">
        <f>CONCATENATE( IF(B4&lt;&gt;"", TEXT(B4,"hh:mm AM/PM"), ""), " ", IF(B4&lt;&gt;"", TEXT(C4,"hh:mm AM/PM"), ""), CHAR(10), A4)</f>
        <v>09:00 AM 03:00 PM
Warehouse - Morning</v>
      </c>
      <c r="H4" s="66">
        <f t="shared" si="0"/>
        <v>1</v>
      </c>
    </row>
    <row r="5" spans="1:8" ht="19.95" customHeight="1" x14ac:dyDescent="0.3">
      <c r="A5" s="6" t="s">
        <v>37</v>
      </c>
      <c r="B5" s="14">
        <v>0.625</v>
      </c>
      <c r="C5" s="14">
        <v>0.95833333333333337</v>
      </c>
      <c r="D5" s="8">
        <v>2.0833333333333332E-2</v>
      </c>
      <c r="E5" s="21">
        <f>IF(AND(B5&lt;&gt;"",C5&lt;&gt;""),C5-B5-D5,"")</f>
        <v>0.31250000000000006</v>
      </c>
      <c r="F5" s="4">
        <v>12</v>
      </c>
      <c r="G5" s="65" t="str">
        <f>CONCATENATE( IF(B5&lt;&gt;"", TEXT(B5,"hh:mm AM/PM"), ""), " ", IF(B5&lt;&gt;"", TEXT(C5,"hh:mm AM/PM"), ""), CHAR(10), A5)</f>
        <v>03:00 PM 11:00 PM
Warehouse - Night</v>
      </c>
      <c r="H5" s="66">
        <f t="shared" si="0"/>
        <v>1</v>
      </c>
    </row>
    <row r="6" spans="1:8" ht="19.95" customHeight="1" x14ac:dyDescent="0.3">
      <c r="E6" s="21"/>
      <c r="G6" s="65" t="str">
        <f>CONCATENATE( IF(B6&lt;&gt;"", TEXT(B6,"hh:mm AM/PM"), ""), " ", IF(B6&lt;&gt;"", TEXT(C6,"hh:mm AM/PM"), ""), CHAR(10), A6)</f>
        <v xml:space="preserve"> 
</v>
      </c>
      <c r="H6" s="66" t="str">
        <f t="shared" si="0"/>
        <v/>
      </c>
    </row>
    <row r="7" spans="1:8" ht="19.95" customHeight="1" x14ac:dyDescent="0.3">
      <c r="E7" s="21" t="str">
        <f t="shared" ref="E7:E20" si="1">IF(AND(B7&lt;&gt;"",C7&lt;&gt;""),C7-B7-D7,"")</f>
        <v/>
      </c>
      <c r="G7" s="65" t="str">
        <f t="shared" ref="G7:G20" si="2">CONCATENATE( IF(B7&lt;&gt;"", TEXT(B7,"hh:mm AM/PM"), ""), " ", IF(B7&lt;&gt;"", TEXT(C7,"hh:mm AM/PM"), ""), CHAR(10), A7)</f>
        <v xml:space="preserve"> 
</v>
      </c>
      <c r="H7" s="66" t="str">
        <f t="shared" si="0"/>
        <v/>
      </c>
    </row>
    <row r="8" spans="1:8" ht="19.95" customHeight="1" x14ac:dyDescent="0.3">
      <c r="E8" s="21" t="str">
        <f t="shared" si="1"/>
        <v/>
      </c>
      <c r="G8" s="65" t="str">
        <f t="shared" si="2"/>
        <v xml:space="preserve"> 
</v>
      </c>
      <c r="H8" s="66" t="str">
        <f t="shared" si="0"/>
        <v/>
      </c>
    </row>
    <row r="9" spans="1:8" ht="19.95" customHeight="1" x14ac:dyDescent="0.3">
      <c r="E9" s="21" t="str">
        <f t="shared" si="1"/>
        <v/>
      </c>
      <c r="G9" s="65" t="str">
        <f t="shared" si="2"/>
        <v xml:space="preserve"> 
</v>
      </c>
      <c r="H9" s="66" t="str">
        <f t="shared" si="0"/>
        <v/>
      </c>
    </row>
    <row r="10" spans="1:8" ht="19.95" customHeight="1" x14ac:dyDescent="0.3">
      <c r="E10" s="21" t="str">
        <f t="shared" si="1"/>
        <v/>
      </c>
      <c r="G10" s="65" t="str">
        <f t="shared" si="2"/>
        <v xml:space="preserve"> 
</v>
      </c>
      <c r="H10" s="66" t="str">
        <f t="shared" si="0"/>
        <v/>
      </c>
    </row>
    <row r="11" spans="1:8" ht="19.95" customHeight="1" x14ac:dyDescent="0.3">
      <c r="E11" s="21" t="str">
        <f t="shared" si="1"/>
        <v/>
      </c>
      <c r="G11" s="65" t="str">
        <f t="shared" si="2"/>
        <v xml:space="preserve"> 
</v>
      </c>
      <c r="H11" s="66" t="str">
        <f t="shared" si="0"/>
        <v/>
      </c>
    </row>
    <row r="12" spans="1:8" ht="19.95" customHeight="1" x14ac:dyDescent="0.3">
      <c r="E12" s="21" t="str">
        <f t="shared" si="1"/>
        <v/>
      </c>
      <c r="G12" s="65" t="str">
        <f t="shared" si="2"/>
        <v xml:space="preserve"> 
</v>
      </c>
      <c r="H12" s="66" t="str">
        <f t="shared" si="0"/>
        <v/>
      </c>
    </row>
    <row r="13" spans="1:8" ht="19.95" customHeight="1" x14ac:dyDescent="0.3">
      <c r="E13" s="21" t="str">
        <f t="shared" si="1"/>
        <v/>
      </c>
      <c r="G13" s="65" t="str">
        <f t="shared" si="2"/>
        <v xml:space="preserve"> 
</v>
      </c>
      <c r="H13" s="66" t="str">
        <f t="shared" si="0"/>
        <v/>
      </c>
    </row>
    <row r="14" spans="1:8" ht="19.95" customHeight="1" x14ac:dyDescent="0.3">
      <c r="E14" s="21" t="str">
        <f t="shared" si="1"/>
        <v/>
      </c>
      <c r="G14" s="65" t="str">
        <f t="shared" si="2"/>
        <v xml:space="preserve"> 
</v>
      </c>
      <c r="H14" s="66" t="str">
        <f t="shared" si="0"/>
        <v/>
      </c>
    </row>
    <row r="15" spans="1:8" ht="19.95" customHeight="1" x14ac:dyDescent="0.3">
      <c r="E15" s="21" t="str">
        <f t="shared" si="1"/>
        <v/>
      </c>
      <c r="G15" s="65" t="str">
        <f t="shared" si="2"/>
        <v xml:space="preserve"> 
</v>
      </c>
      <c r="H15" s="66" t="str">
        <f t="shared" si="0"/>
        <v/>
      </c>
    </row>
    <row r="16" spans="1:8" ht="19.95" customHeight="1" x14ac:dyDescent="0.3">
      <c r="E16" s="21" t="str">
        <f t="shared" si="1"/>
        <v/>
      </c>
      <c r="G16" s="65" t="str">
        <f t="shared" si="2"/>
        <v xml:space="preserve"> 
</v>
      </c>
      <c r="H16" s="66" t="str">
        <f t="shared" si="0"/>
        <v/>
      </c>
    </row>
    <row r="17" spans="1:8" ht="19.95" customHeight="1" x14ac:dyDescent="0.3">
      <c r="E17" s="21" t="str">
        <f t="shared" si="1"/>
        <v/>
      </c>
      <c r="G17" s="65" t="str">
        <f t="shared" si="2"/>
        <v xml:space="preserve"> 
</v>
      </c>
      <c r="H17" s="66" t="str">
        <f t="shared" si="0"/>
        <v/>
      </c>
    </row>
    <row r="18" spans="1:8" ht="19.95" customHeight="1" x14ac:dyDescent="0.3">
      <c r="E18" s="21" t="str">
        <f t="shared" si="1"/>
        <v/>
      </c>
      <c r="G18" s="65" t="str">
        <f t="shared" si="2"/>
        <v xml:space="preserve"> 
</v>
      </c>
      <c r="H18" s="66" t="str">
        <f t="shared" si="0"/>
        <v/>
      </c>
    </row>
    <row r="19" spans="1:8" ht="19.95" customHeight="1" x14ac:dyDescent="0.3">
      <c r="E19" s="21" t="str">
        <f t="shared" si="1"/>
        <v/>
      </c>
      <c r="G19" s="65" t="str">
        <f t="shared" si="2"/>
        <v xml:space="preserve"> 
</v>
      </c>
      <c r="H19" s="66" t="str">
        <f t="shared" si="0"/>
        <v/>
      </c>
    </row>
    <row r="20" spans="1:8" ht="19.95" customHeight="1" x14ac:dyDescent="0.3">
      <c r="E20" s="21" t="str">
        <f t="shared" si="1"/>
        <v/>
      </c>
      <c r="G20" s="65" t="str">
        <f t="shared" si="2"/>
        <v xml:space="preserve"> 
</v>
      </c>
      <c r="H20" s="66" t="str">
        <f t="shared" si="0"/>
        <v/>
      </c>
    </row>
    <row r="21" spans="1:8" s="2" customFormat="1" x14ac:dyDescent="0.3">
      <c r="A21" s="7" t="s">
        <v>3</v>
      </c>
      <c r="B21" s="15"/>
      <c r="C21" s="15"/>
      <c r="D21" s="9"/>
      <c r="E21" s="9"/>
      <c r="F21" s="5"/>
      <c r="G21" s="67"/>
      <c r="H21" s="67"/>
    </row>
    <row r="23" spans="1:8" x14ac:dyDescent="0.3">
      <c r="A23" s="6" t="s">
        <v>43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264FC-E024-A244-B1AD-26C8A427C3FE}">
  <dimension ref="A1:BV90"/>
  <sheetViews>
    <sheetView tabSelected="1" zoomScale="80" zoomScaleNormal="80" workbookViewId="0"/>
  </sheetViews>
  <sheetFormatPr baseColWidth="10" defaultRowHeight="15.6" x14ac:dyDescent="0.3"/>
  <cols>
    <col min="1" max="1" width="2.3984375" customWidth="1"/>
    <col min="2" max="2" width="19.296875" customWidth="1"/>
    <col min="3" max="3" width="10.796875" style="18"/>
    <col min="4" max="4" width="10.796875" style="16"/>
    <col min="5" max="5" width="24.796875" style="1" customWidth="1"/>
    <col min="6" max="11" width="24.796875" customWidth="1"/>
    <col min="13" max="13" width="10.796875" style="71" hidden="1" customWidth="1"/>
    <col min="14" max="19" width="10.796875" style="61" hidden="1" customWidth="1"/>
    <col min="20" max="20" width="10.796875" style="72" hidden="1" customWidth="1"/>
    <col min="21" max="26" width="10.796875" style="61" hidden="1" customWidth="1"/>
  </cols>
  <sheetData>
    <row r="1" spans="1:74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74" ht="48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ht="36" customHeight="1" x14ac:dyDescent="0.3">
      <c r="A3" s="22"/>
      <c r="B3" s="22"/>
      <c r="C3" s="22"/>
      <c r="D3" s="22"/>
      <c r="E3" s="23" t="s">
        <v>40</v>
      </c>
      <c r="F3" s="24">
        <v>44011</v>
      </c>
      <c r="G3" s="22"/>
      <c r="H3" s="22"/>
      <c r="I3" s="22"/>
      <c r="J3" s="22"/>
      <c r="K3" s="22"/>
      <c r="L3" s="22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</row>
    <row r="4" spans="1:74" ht="16.2" thickBot="1" x14ac:dyDescent="0.35">
      <c r="A4" s="22"/>
      <c r="B4" s="22"/>
      <c r="C4" s="22"/>
      <c r="D4" s="22"/>
      <c r="E4" s="22"/>
      <c r="F4" s="22"/>
      <c r="G4" s="22"/>
      <c r="H4" s="22"/>
      <c r="I4" s="22"/>
      <c r="J4" s="27"/>
      <c r="K4" s="22"/>
      <c r="L4" s="22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</row>
    <row r="5" spans="1:74" x14ac:dyDescent="0.3">
      <c r="A5" s="22"/>
      <c r="B5" s="73" t="s">
        <v>45</v>
      </c>
      <c r="C5" s="38" t="s">
        <v>16</v>
      </c>
      <c r="D5" s="39" t="s">
        <v>16</v>
      </c>
      <c r="E5" s="40" t="s">
        <v>2</v>
      </c>
      <c r="F5" s="41" t="s">
        <v>10</v>
      </c>
      <c r="G5" s="41" t="s">
        <v>11</v>
      </c>
      <c r="H5" s="41" t="s">
        <v>12</v>
      </c>
      <c r="I5" s="42" t="s">
        <v>13</v>
      </c>
      <c r="J5" s="41" t="s">
        <v>14</v>
      </c>
      <c r="K5" s="43" t="s">
        <v>15</v>
      </c>
      <c r="L5" s="22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</row>
    <row r="6" spans="1:74" x14ac:dyDescent="0.3">
      <c r="A6" s="22"/>
      <c r="B6" s="74"/>
      <c r="C6" s="28" t="s">
        <v>17</v>
      </c>
      <c r="D6" s="30" t="s">
        <v>18</v>
      </c>
      <c r="E6" s="36" t="str">
        <f>TEXT(F3,"dddd")</f>
        <v>Monday</v>
      </c>
      <c r="F6" s="37" t="str">
        <f>TEXT($F$3 + 1,"dddd")</f>
        <v>Tuesday</v>
      </c>
      <c r="G6" s="37" t="str">
        <f>TEXT($F$3 + 2,"dddd")</f>
        <v>Wednesday</v>
      </c>
      <c r="H6" s="37" t="str">
        <f>TEXT($F$3 + 3,"dddd")</f>
        <v>Thursday</v>
      </c>
      <c r="I6" s="20" t="str">
        <f>TEXT($F$3 + 4,"dddd")</f>
        <v>Friday</v>
      </c>
      <c r="J6" s="37" t="str">
        <f>TEXT($F$3 + 5,"dddd")</f>
        <v>Saturday</v>
      </c>
      <c r="K6" s="44" t="str">
        <f>TEXT($F$3 + 6,"dddd")</f>
        <v>Sunday</v>
      </c>
      <c r="L6" s="22"/>
      <c r="M6" s="68" t="s">
        <v>19</v>
      </c>
      <c r="N6" s="68" t="s">
        <v>21</v>
      </c>
      <c r="O6" s="68" t="s">
        <v>22</v>
      </c>
      <c r="P6" s="68" t="s">
        <v>23</v>
      </c>
      <c r="Q6" s="68" t="s">
        <v>24</v>
      </c>
      <c r="R6" s="68" t="s">
        <v>25</v>
      </c>
      <c r="S6" s="68" t="s">
        <v>26</v>
      </c>
      <c r="T6" s="68" t="s">
        <v>29</v>
      </c>
      <c r="U6" s="68" t="s">
        <v>30</v>
      </c>
      <c r="V6" s="68" t="s">
        <v>31</v>
      </c>
      <c r="W6" s="68" t="s">
        <v>32</v>
      </c>
      <c r="X6" s="68" t="s">
        <v>33</v>
      </c>
      <c r="Y6" s="68" t="s">
        <v>34</v>
      </c>
      <c r="Z6" s="68" t="s">
        <v>35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</row>
    <row r="7" spans="1:74" ht="16.2" thickBot="1" x14ac:dyDescent="0.35">
      <c r="A7" s="22"/>
      <c r="B7" s="75"/>
      <c r="C7" s="55">
        <f>SUM(C8:C26)</f>
        <v>2.625</v>
      </c>
      <c r="D7" s="56">
        <f>SUM(D8:D26)</f>
        <v>564</v>
      </c>
      <c r="E7" s="57">
        <f>SUM(M8:M26)</f>
        <v>0.54166666666666674</v>
      </c>
      <c r="F7" s="58">
        <f t="shared" ref="F7:K7" si="0">SUM(N8:N26)</f>
        <v>0.54166666666666674</v>
      </c>
      <c r="G7" s="58">
        <f t="shared" si="0"/>
        <v>0.54166666666666674</v>
      </c>
      <c r="H7" s="58">
        <f t="shared" si="0"/>
        <v>0.45833333333333331</v>
      </c>
      <c r="I7" s="59">
        <f t="shared" si="0"/>
        <v>0.31250000000000006</v>
      </c>
      <c r="J7" s="58">
        <f t="shared" si="0"/>
        <v>0</v>
      </c>
      <c r="K7" s="60">
        <f t="shared" si="0"/>
        <v>0.22916666666666666</v>
      </c>
      <c r="L7" s="22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74" ht="34.950000000000003" customHeight="1" x14ac:dyDescent="0.3">
      <c r="A8" s="27"/>
      <c r="B8" s="45" t="s">
        <v>0</v>
      </c>
      <c r="C8" s="32">
        <f>SUM(M8:S8)</f>
        <v>1</v>
      </c>
      <c r="D8" s="33">
        <f>SUM(T8:Z8)</f>
        <v>186.5</v>
      </c>
      <c r="E8" s="34" t="s">
        <v>20</v>
      </c>
      <c r="F8" s="35"/>
      <c r="G8" s="35" t="s">
        <v>28</v>
      </c>
      <c r="H8" s="35" t="s">
        <v>28</v>
      </c>
      <c r="I8" s="35"/>
      <c r="J8" s="35"/>
      <c r="K8" s="46" t="s">
        <v>39</v>
      </c>
      <c r="L8" s="22"/>
      <c r="M8" s="68">
        <f>SUMIF('Departments &amp; Shifts'!$G$2:$G$20, Schedule!E8, 'Departments &amp; Shifts'!$E$2:$E$20)</f>
        <v>0.31250000000000006</v>
      </c>
      <c r="N8" s="68">
        <f>SUMIF('Departments &amp; Shifts'!$G$2:$G$20, Schedule!F8, 'Departments &amp; Shifts'!$E$2:$E$20)</f>
        <v>0</v>
      </c>
      <c r="O8" s="68">
        <f>SUMIF('Departments &amp; Shifts'!$G$2:$G$20, Schedule!G8, 'Departments &amp; Shifts'!$E$2:$E$20)</f>
        <v>0.22916666666666666</v>
      </c>
      <c r="P8" s="68">
        <f>SUMIF('Departments &amp; Shifts'!$G$2:$G$20, Schedule!H8, 'Departments &amp; Shifts'!$E$2:$E$20)</f>
        <v>0.22916666666666666</v>
      </c>
      <c r="Q8" s="68">
        <f>SUMIF('Departments &amp; Shifts'!$G$2:$G$20, Schedule!I8, 'Departments &amp; Shifts'!$E$2:$E$20)</f>
        <v>0</v>
      </c>
      <c r="R8" s="68">
        <f>SUMIF('Departments &amp; Shifts'!$G$2:$G$20, Schedule!J8, 'Departments &amp; Shifts'!$E$2:$E$20)</f>
        <v>0</v>
      </c>
      <c r="S8" s="68">
        <f>SUMIF('Departments &amp; Shifts'!$G$2:$G$20, Schedule!K8, 'Departments &amp; Shifts'!$E$2:$E$20)</f>
        <v>0.22916666666666666</v>
      </c>
      <c r="T8" s="68">
        <f>SUMIF('Departments &amp; Shifts'!$G$2:$G$20, Schedule!E8, 'Departments &amp; Shifts'!$F$2:$F$20)*(HOUR(M8) + MINUTE(M8)/60)</f>
        <v>60</v>
      </c>
      <c r="U8" s="68">
        <f>SUMIF('Departments &amp; Shifts'!$G$2:$G$20, Schedule!F8, 'Departments &amp; Shifts'!$F$2:$F$20)*(HOUR(N8) + MINUTE(N8)/60)</f>
        <v>0</v>
      </c>
      <c r="V8" s="68">
        <f>SUMIF('Departments &amp; Shifts'!$G$2:$G$20, Schedule!G8, 'Departments &amp; Shifts'!$F$2:$F$20)*(HOUR(O8) + MINUTE(O8)/60)</f>
        <v>38.5</v>
      </c>
      <c r="W8" s="68">
        <f>SUMIF('Departments &amp; Shifts'!$G$2:$G$20, Schedule!H8, 'Departments &amp; Shifts'!$F$2:$F$20)*(HOUR(P8) + MINUTE(P8)/60)</f>
        <v>38.5</v>
      </c>
      <c r="X8" s="68">
        <f>SUMIF('Departments &amp; Shifts'!$G$2:$G$20, Schedule!I8, 'Departments &amp; Shifts'!$F$2:$F$20)*(HOUR(Q8) + MINUTE(Q8)/60)</f>
        <v>0</v>
      </c>
      <c r="Y8" s="68">
        <f>SUMIF('Departments &amp; Shifts'!$G$2:$G$20, Schedule!J8, 'Departments &amp; Shifts'!$F$2:$F$20)*(HOUR(R8) + MINUTE(R8)/60)</f>
        <v>0</v>
      </c>
      <c r="Z8" s="68">
        <f>SUMIF('Departments &amp; Shifts'!$G$2:$G$20, Schedule!K8, 'Departments &amp; Shifts'!$F$2:$F$20)*(HOUR(S8) + MINUTE(S8)/60)</f>
        <v>49.5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4" ht="34.950000000000003" customHeight="1" x14ac:dyDescent="0.3">
      <c r="A9" s="27"/>
      <c r="B9" s="47" t="s">
        <v>27</v>
      </c>
      <c r="C9" s="29">
        <f t="shared" ref="C9:C26" si="1">SUM(M9:S9)</f>
        <v>0.45833333333333331</v>
      </c>
      <c r="D9" s="31">
        <f>SUM(T9:Z9)</f>
        <v>88</v>
      </c>
      <c r="E9" s="26"/>
      <c r="F9" s="25" t="s">
        <v>28</v>
      </c>
      <c r="G9" s="25"/>
      <c r="H9" s="25" t="s">
        <v>39</v>
      </c>
      <c r="I9" s="25"/>
      <c r="J9" s="25"/>
      <c r="K9" s="48"/>
      <c r="L9" s="22"/>
      <c r="M9" s="68">
        <f>SUMIF('Departments &amp; Shifts'!$G$2:$G$20, Schedule!E9, 'Departments &amp; Shifts'!$E$2:$E$20)</f>
        <v>0</v>
      </c>
      <c r="N9" s="68">
        <f>SUMIF('Departments &amp; Shifts'!$G$2:$G$20, Schedule!F9, 'Departments &amp; Shifts'!$E$2:$E$20)</f>
        <v>0.22916666666666666</v>
      </c>
      <c r="O9" s="68">
        <f>SUMIF('Departments &amp; Shifts'!$G$2:$G$20, Schedule!G9, 'Departments &amp; Shifts'!$E$2:$E$20)</f>
        <v>0</v>
      </c>
      <c r="P9" s="68">
        <f>SUMIF('Departments &amp; Shifts'!$G$2:$G$20, Schedule!H9, 'Departments &amp; Shifts'!$E$2:$E$20)</f>
        <v>0.22916666666666666</v>
      </c>
      <c r="Q9" s="68">
        <f>SUMIF('Departments &amp; Shifts'!$G$2:$G$20, Schedule!I9, 'Departments &amp; Shifts'!$E$2:$E$20)</f>
        <v>0</v>
      </c>
      <c r="R9" s="68">
        <f>SUMIF('Departments &amp; Shifts'!$G$2:$G$20, Schedule!J9, 'Departments &amp; Shifts'!$E$2:$E$20)</f>
        <v>0</v>
      </c>
      <c r="S9" s="68">
        <f>SUMIF('Departments &amp; Shifts'!$G$2:$G$20, Schedule!K9, 'Departments &amp; Shifts'!$E$2:$E$20)</f>
        <v>0</v>
      </c>
      <c r="T9" s="68">
        <f>SUMIF('Departments &amp; Shifts'!$G$2:$G$20, Schedule!E9, 'Departments &amp; Shifts'!$F$2:$F$20)*(HOUR(M9) + MINUTE(M9)/60)</f>
        <v>0</v>
      </c>
      <c r="U9" s="68">
        <f>SUMIF('Departments &amp; Shifts'!$G$2:$G$20, Schedule!F9, 'Departments &amp; Shifts'!$F$2:$F$20)*(HOUR(N9) + MINUTE(N9)/60)</f>
        <v>38.5</v>
      </c>
      <c r="V9" s="68">
        <f>SUMIF('Departments &amp; Shifts'!$G$2:$G$20, Schedule!G9, 'Departments &amp; Shifts'!$F$2:$F$20)*(HOUR(O9) + MINUTE(O9)/60)</f>
        <v>0</v>
      </c>
      <c r="W9" s="68">
        <f>SUMIF('Departments &amp; Shifts'!$G$2:$G$20, Schedule!H9, 'Departments &amp; Shifts'!$F$2:$F$20)*(HOUR(P9) + MINUTE(P9)/60)</f>
        <v>49.5</v>
      </c>
      <c r="X9" s="68">
        <f>SUMIF('Departments &amp; Shifts'!$G$2:$G$20, Schedule!I9, 'Departments &amp; Shifts'!$F$2:$F$20)*(HOUR(Q9) + MINUTE(Q9)/60)</f>
        <v>0</v>
      </c>
      <c r="Y9" s="68">
        <f>SUMIF('Departments &amp; Shifts'!$G$2:$G$20, Schedule!J9, 'Departments &amp; Shifts'!$F$2:$F$20)*(HOUR(R9) + MINUTE(R9)/60)</f>
        <v>0</v>
      </c>
      <c r="Z9" s="68">
        <f>SUMIF('Departments &amp; Shifts'!$G$2:$G$20, Schedule!K9, 'Departments &amp; Shifts'!$F$2:$F$20)*(HOUR(S9) + MINUTE(S9)/60)</f>
        <v>0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</row>
    <row r="10" spans="1:74" ht="34.950000000000003" customHeight="1" x14ac:dyDescent="0.3">
      <c r="A10" s="27"/>
      <c r="B10" s="47" t="s">
        <v>46</v>
      </c>
      <c r="C10" s="29">
        <f t="shared" si="1"/>
        <v>1.1666666666666667</v>
      </c>
      <c r="D10" s="31">
        <f t="shared" ref="D10:D26" si="2">SUM(T10:Z10)</f>
        <v>289.5</v>
      </c>
      <c r="E10" s="26" t="s">
        <v>39</v>
      </c>
      <c r="F10" s="25" t="s">
        <v>38</v>
      </c>
      <c r="G10" s="25" t="s">
        <v>38</v>
      </c>
      <c r="H10" s="25"/>
      <c r="I10" s="25" t="s">
        <v>20</v>
      </c>
      <c r="J10" s="25"/>
      <c r="K10" s="48"/>
      <c r="L10" s="22"/>
      <c r="M10" s="68">
        <f>SUMIF('Departments &amp; Shifts'!$G$2:$G$20, Schedule!E10, 'Departments &amp; Shifts'!$E$2:$E$20)</f>
        <v>0.22916666666666666</v>
      </c>
      <c r="N10" s="68">
        <f>SUMIF('Departments &amp; Shifts'!$G$2:$G$20, Schedule!F10, 'Departments &amp; Shifts'!$E$2:$E$20)</f>
        <v>0.31250000000000006</v>
      </c>
      <c r="O10" s="68">
        <f>SUMIF('Departments &amp; Shifts'!$G$2:$G$20, Schedule!G10, 'Departments &amp; Shifts'!$E$2:$E$20)</f>
        <v>0.31250000000000006</v>
      </c>
      <c r="P10" s="68">
        <f>SUMIF('Departments &amp; Shifts'!$G$2:$G$20, Schedule!H10, 'Departments &amp; Shifts'!$E$2:$E$20)</f>
        <v>0</v>
      </c>
      <c r="Q10" s="68">
        <f>SUMIF('Departments &amp; Shifts'!$G$2:$G$20, Schedule!I10, 'Departments &amp; Shifts'!$E$2:$E$20)</f>
        <v>0.31250000000000006</v>
      </c>
      <c r="R10" s="68">
        <f>SUMIF('Departments &amp; Shifts'!$G$2:$G$20, Schedule!J10, 'Departments &amp; Shifts'!$E$2:$E$20)</f>
        <v>0</v>
      </c>
      <c r="S10" s="68">
        <f>SUMIF('Departments &amp; Shifts'!$G$2:$G$20, Schedule!K10, 'Departments &amp; Shifts'!$E$2:$E$20)</f>
        <v>0</v>
      </c>
      <c r="T10" s="68">
        <f>SUMIF('Departments &amp; Shifts'!$G$2:$G$20, Schedule!E10, 'Departments &amp; Shifts'!$F$2:$F$20)*(HOUR(M10) + MINUTE(M10)/60)</f>
        <v>49.5</v>
      </c>
      <c r="U10" s="68">
        <f>SUMIF('Departments &amp; Shifts'!$G$2:$G$20, Schedule!F10, 'Departments &amp; Shifts'!$F$2:$F$20)*(HOUR(N10) + MINUTE(N10)/60)</f>
        <v>90</v>
      </c>
      <c r="V10" s="68">
        <f>SUMIF('Departments &amp; Shifts'!$G$2:$G$20, Schedule!G10, 'Departments &amp; Shifts'!$F$2:$F$20)*(HOUR(O10) + MINUTE(O10)/60)</f>
        <v>90</v>
      </c>
      <c r="W10" s="68">
        <f>SUMIF('Departments &amp; Shifts'!$G$2:$G$20, Schedule!H10, 'Departments &amp; Shifts'!$F$2:$F$20)*(HOUR(P10) + MINUTE(P10)/60)</f>
        <v>0</v>
      </c>
      <c r="X10" s="68">
        <f>SUMIF('Departments &amp; Shifts'!$G$2:$G$20, Schedule!I10, 'Departments &amp; Shifts'!$F$2:$F$20)*(HOUR(Q10) + MINUTE(Q10)/60)</f>
        <v>60</v>
      </c>
      <c r="Y10" s="68">
        <f>SUMIF('Departments &amp; Shifts'!$G$2:$G$20, Schedule!J10, 'Departments &amp; Shifts'!$F$2:$F$20)*(HOUR(R10) + MINUTE(R10)/60)</f>
        <v>0</v>
      </c>
      <c r="Z10" s="68">
        <f>SUMIF('Departments &amp; Shifts'!$G$2:$G$20, Schedule!K10, 'Departments &amp; Shifts'!$F$2:$F$20)*(HOUR(S10) + MINUTE(S10)/60)</f>
        <v>0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</row>
    <row r="11" spans="1:74" ht="34.950000000000003" customHeight="1" x14ac:dyDescent="0.3">
      <c r="A11" s="27"/>
      <c r="B11" s="47"/>
      <c r="C11" s="29">
        <f t="shared" si="1"/>
        <v>0</v>
      </c>
      <c r="D11" s="31">
        <f t="shared" si="2"/>
        <v>0</v>
      </c>
      <c r="E11" s="26"/>
      <c r="F11" s="25"/>
      <c r="G11" s="25"/>
      <c r="H11" s="25"/>
      <c r="I11" s="25"/>
      <c r="J11" s="25"/>
      <c r="K11" s="48"/>
      <c r="L11" s="22"/>
      <c r="M11" s="68">
        <f>SUMIF('Departments &amp; Shifts'!$G$2:$G$20, Schedule!E11, 'Departments &amp; Shifts'!$E$2:$E$20)</f>
        <v>0</v>
      </c>
      <c r="N11" s="68">
        <f>SUMIF('Departments &amp; Shifts'!$G$2:$G$20, Schedule!F11, 'Departments &amp; Shifts'!$E$2:$E$20)</f>
        <v>0</v>
      </c>
      <c r="O11" s="68">
        <f>SUMIF('Departments &amp; Shifts'!$G$2:$G$20, Schedule!G11, 'Departments &amp; Shifts'!$E$2:$E$20)</f>
        <v>0</v>
      </c>
      <c r="P11" s="68">
        <f>SUMIF('Departments &amp; Shifts'!$G$2:$G$20, Schedule!H11, 'Departments &amp; Shifts'!$E$2:$E$20)</f>
        <v>0</v>
      </c>
      <c r="Q11" s="68">
        <f>SUMIF('Departments &amp; Shifts'!$G$2:$G$20, Schedule!I11, 'Departments &amp; Shifts'!$E$2:$E$20)</f>
        <v>0</v>
      </c>
      <c r="R11" s="68">
        <f>SUMIF('Departments &amp; Shifts'!$G$2:$G$20, Schedule!J11, 'Departments &amp; Shifts'!$E$2:$E$20)</f>
        <v>0</v>
      </c>
      <c r="S11" s="68">
        <f>SUMIF('Departments &amp; Shifts'!$G$2:$G$20, Schedule!K11, 'Departments &amp; Shifts'!$E$2:$E$20)</f>
        <v>0</v>
      </c>
      <c r="T11" s="68">
        <f>SUMIF('Departments &amp; Shifts'!$G$2:$G$20, Schedule!E11, 'Departments &amp; Shifts'!$F$2:$F$20)*(HOUR(M11) + MINUTE(M11)/60)</f>
        <v>0</v>
      </c>
      <c r="U11" s="68">
        <f>SUMIF('Departments &amp; Shifts'!$G$2:$G$20, Schedule!F11, 'Departments &amp; Shifts'!$F$2:$F$20)*(HOUR(N11) + MINUTE(N11)/60)</f>
        <v>0</v>
      </c>
      <c r="V11" s="68">
        <f>SUMIF('Departments &amp; Shifts'!$G$2:$G$20, Schedule!G11, 'Departments &amp; Shifts'!$F$2:$F$20)*(HOUR(O11) + MINUTE(O11)/60)</f>
        <v>0</v>
      </c>
      <c r="W11" s="68">
        <f>SUMIF('Departments &amp; Shifts'!$G$2:$G$20, Schedule!H11, 'Departments &amp; Shifts'!$F$2:$F$20)*(HOUR(P11) + MINUTE(P11)/60)</f>
        <v>0</v>
      </c>
      <c r="X11" s="68">
        <f>SUMIF('Departments &amp; Shifts'!$G$2:$G$20, Schedule!I11, 'Departments &amp; Shifts'!$F$2:$F$20)*(HOUR(Q11) + MINUTE(Q11)/60)</f>
        <v>0</v>
      </c>
      <c r="Y11" s="68">
        <f>SUMIF('Departments &amp; Shifts'!$G$2:$G$20, Schedule!J11, 'Departments &amp; Shifts'!$F$2:$F$20)*(HOUR(R11) + MINUTE(R11)/60)</f>
        <v>0</v>
      </c>
      <c r="Z11" s="68">
        <f>SUMIF('Departments &amp; Shifts'!$G$2:$G$20, Schedule!K11, 'Departments &amp; Shifts'!$F$2:$F$20)*(HOUR(S11) + MINUTE(S11)/60)</f>
        <v>0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</row>
    <row r="12" spans="1:74" ht="34.950000000000003" customHeight="1" x14ac:dyDescent="0.3">
      <c r="A12" s="27"/>
      <c r="B12" s="47"/>
      <c r="C12" s="29">
        <f t="shared" si="1"/>
        <v>0</v>
      </c>
      <c r="D12" s="31">
        <f t="shared" si="2"/>
        <v>0</v>
      </c>
      <c r="E12" s="26"/>
      <c r="F12" s="25"/>
      <c r="G12" s="25"/>
      <c r="H12" s="25"/>
      <c r="I12" s="25"/>
      <c r="J12" s="25"/>
      <c r="K12" s="48"/>
      <c r="L12" s="22"/>
      <c r="M12" s="68">
        <f>SUMIF('Departments &amp; Shifts'!$G$2:$G$20, Schedule!E12, 'Departments &amp; Shifts'!$E$2:$E$20)</f>
        <v>0</v>
      </c>
      <c r="N12" s="68">
        <f>SUMIF('Departments &amp; Shifts'!$G$2:$G$20, Schedule!F12, 'Departments &amp; Shifts'!$E$2:$E$20)</f>
        <v>0</v>
      </c>
      <c r="O12" s="68">
        <f>SUMIF('Departments &amp; Shifts'!$G$2:$G$20, Schedule!G12, 'Departments &amp; Shifts'!$E$2:$E$20)</f>
        <v>0</v>
      </c>
      <c r="P12" s="68">
        <f>SUMIF('Departments &amp; Shifts'!$G$2:$G$20, Schedule!H12, 'Departments &amp; Shifts'!$E$2:$E$20)</f>
        <v>0</v>
      </c>
      <c r="Q12" s="68">
        <f>SUMIF('Departments &amp; Shifts'!$G$2:$G$20, Schedule!I12, 'Departments &amp; Shifts'!$E$2:$E$20)</f>
        <v>0</v>
      </c>
      <c r="R12" s="68">
        <f>SUMIF('Departments &amp; Shifts'!$G$2:$G$20, Schedule!J12, 'Departments &amp; Shifts'!$E$2:$E$20)</f>
        <v>0</v>
      </c>
      <c r="S12" s="68">
        <f>SUMIF('Departments &amp; Shifts'!$G$2:$G$20, Schedule!K12, 'Departments &amp; Shifts'!$E$2:$E$20)</f>
        <v>0</v>
      </c>
      <c r="T12" s="68">
        <f>SUMIF('Departments &amp; Shifts'!$G$2:$G$20, Schedule!E12, 'Departments &amp; Shifts'!$F$2:$F$20)*(HOUR(M12) + MINUTE(M12)/60)</f>
        <v>0</v>
      </c>
      <c r="U12" s="68">
        <f>SUMIF('Departments &amp; Shifts'!$G$2:$G$20, Schedule!F12, 'Departments &amp; Shifts'!$F$2:$F$20)*(HOUR(N12) + MINUTE(N12)/60)</f>
        <v>0</v>
      </c>
      <c r="V12" s="68">
        <f>SUMIF('Departments &amp; Shifts'!$G$2:$G$20, Schedule!G12, 'Departments &amp; Shifts'!$F$2:$F$20)*(HOUR(O12) + MINUTE(O12)/60)</f>
        <v>0</v>
      </c>
      <c r="W12" s="68">
        <f>SUMIF('Departments &amp; Shifts'!$G$2:$G$20, Schedule!H12, 'Departments &amp; Shifts'!$F$2:$F$20)*(HOUR(P12) + MINUTE(P12)/60)</f>
        <v>0</v>
      </c>
      <c r="X12" s="68">
        <f>SUMIF('Departments &amp; Shifts'!$G$2:$G$20, Schedule!I12, 'Departments &amp; Shifts'!$F$2:$F$20)*(HOUR(Q12) + MINUTE(Q12)/60)</f>
        <v>0</v>
      </c>
      <c r="Y12" s="68">
        <f>SUMIF('Departments &amp; Shifts'!$G$2:$G$20, Schedule!J12, 'Departments &amp; Shifts'!$F$2:$F$20)*(HOUR(R12) + MINUTE(R12)/60)</f>
        <v>0</v>
      </c>
      <c r="Z12" s="68">
        <f>SUMIF('Departments &amp; Shifts'!$G$2:$G$20, Schedule!K12, 'Departments &amp; Shifts'!$F$2:$F$20)*(HOUR(S12) + MINUTE(S12)/60)</f>
        <v>0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</row>
    <row r="13" spans="1:74" ht="34.950000000000003" customHeight="1" x14ac:dyDescent="0.3">
      <c r="A13" s="27"/>
      <c r="B13" s="47"/>
      <c r="C13" s="29">
        <f t="shared" si="1"/>
        <v>0</v>
      </c>
      <c r="D13" s="31">
        <f t="shared" si="2"/>
        <v>0</v>
      </c>
      <c r="E13" s="26"/>
      <c r="F13" s="25"/>
      <c r="G13" s="25"/>
      <c r="H13" s="25"/>
      <c r="I13" s="25"/>
      <c r="J13" s="25"/>
      <c r="K13" s="48"/>
      <c r="L13" s="22"/>
      <c r="M13" s="68">
        <f>SUMIF('Departments &amp; Shifts'!$G$2:$G$20, Schedule!E13, 'Departments &amp; Shifts'!$E$2:$E$20)</f>
        <v>0</v>
      </c>
      <c r="N13" s="68">
        <f>SUMIF('Departments &amp; Shifts'!$G$2:$G$20, Schedule!F13, 'Departments &amp; Shifts'!$E$2:$E$20)</f>
        <v>0</v>
      </c>
      <c r="O13" s="68">
        <f>SUMIF('Departments &amp; Shifts'!$G$2:$G$20, Schedule!G13, 'Departments &amp; Shifts'!$E$2:$E$20)</f>
        <v>0</v>
      </c>
      <c r="P13" s="68">
        <f>SUMIF('Departments &amp; Shifts'!$G$2:$G$20, Schedule!H13, 'Departments &amp; Shifts'!$E$2:$E$20)</f>
        <v>0</v>
      </c>
      <c r="Q13" s="68">
        <f>SUMIF('Departments &amp; Shifts'!$G$2:$G$20, Schedule!I13, 'Departments &amp; Shifts'!$E$2:$E$20)</f>
        <v>0</v>
      </c>
      <c r="R13" s="68">
        <f>SUMIF('Departments &amp; Shifts'!$G$2:$G$20, Schedule!J13, 'Departments &amp; Shifts'!$E$2:$E$20)</f>
        <v>0</v>
      </c>
      <c r="S13" s="68">
        <f>SUMIF('Departments &amp; Shifts'!$G$2:$G$20, Schedule!K13, 'Departments &amp; Shifts'!$E$2:$E$20)</f>
        <v>0</v>
      </c>
      <c r="T13" s="68">
        <f>SUMIF('Departments &amp; Shifts'!$G$2:$G$20, Schedule!E13, 'Departments &amp; Shifts'!$F$2:$F$20)*(HOUR(M13) + MINUTE(M13)/60)</f>
        <v>0</v>
      </c>
      <c r="U13" s="68">
        <f>SUMIF('Departments &amp; Shifts'!$G$2:$G$20, Schedule!F13, 'Departments &amp; Shifts'!$F$2:$F$20)*(HOUR(N13) + MINUTE(N13)/60)</f>
        <v>0</v>
      </c>
      <c r="V13" s="68">
        <f>SUMIF('Departments &amp; Shifts'!$G$2:$G$20, Schedule!G13, 'Departments &amp; Shifts'!$F$2:$F$20)*(HOUR(O13) + MINUTE(O13)/60)</f>
        <v>0</v>
      </c>
      <c r="W13" s="68">
        <f>SUMIF('Departments &amp; Shifts'!$G$2:$G$20, Schedule!H13, 'Departments &amp; Shifts'!$F$2:$F$20)*(HOUR(P13) + MINUTE(P13)/60)</f>
        <v>0</v>
      </c>
      <c r="X13" s="68">
        <f>SUMIF('Departments &amp; Shifts'!$G$2:$G$20, Schedule!I13, 'Departments &amp; Shifts'!$F$2:$F$20)*(HOUR(Q13) + MINUTE(Q13)/60)</f>
        <v>0</v>
      </c>
      <c r="Y13" s="68">
        <f>SUMIF('Departments &amp; Shifts'!$G$2:$G$20, Schedule!J13, 'Departments &amp; Shifts'!$F$2:$F$20)*(HOUR(R13) + MINUTE(R13)/60)</f>
        <v>0</v>
      </c>
      <c r="Z13" s="68">
        <f>SUMIF('Departments &amp; Shifts'!$G$2:$G$20, Schedule!K13, 'Departments &amp; Shifts'!$F$2:$F$20)*(HOUR(S13) + MINUTE(S13)/60)</f>
        <v>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</row>
    <row r="14" spans="1:74" ht="34.950000000000003" customHeight="1" x14ac:dyDescent="0.3">
      <c r="A14" s="27"/>
      <c r="B14" s="47"/>
      <c r="C14" s="29">
        <f t="shared" si="1"/>
        <v>0</v>
      </c>
      <c r="D14" s="31">
        <f t="shared" si="2"/>
        <v>0</v>
      </c>
      <c r="E14" s="26"/>
      <c r="F14" s="25"/>
      <c r="G14" s="25"/>
      <c r="H14" s="25"/>
      <c r="I14" s="25"/>
      <c r="J14" s="25"/>
      <c r="K14" s="48"/>
      <c r="L14" s="22"/>
      <c r="M14" s="68">
        <f>SUMIF('Departments &amp; Shifts'!$G$2:$G$20, Schedule!E14, 'Departments &amp; Shifts'!$E$2:$E$20)</f>
        <v>0</v>
      </c>
      <c r="N14" s="68">
        <f>SUMIF('Departments &amp; Shifts'!$G$2:$G$20, Schedule!F14, 'Departments &amp; Shifts'!$E$2:$E$20)</f>
        <v>0</v>
      </c>
      <c r="O14" s="68">
        <f>SUMIF('Departments &amp; Shifts'!$G$2:$G$20, Schedule!G14, 'Departments &amp; Shifts'!$E$2:$E$20)</f>
        <v>0</v>
      </c>
      <c r="P14" s="68">
        <f>SUMIF('Departments &amp; Shifts'!$G$2:$G$20, Schedule!H14, 'Departments &amp; Shifts'!$E$2:$E$20)</f>
        <v>0</v>
      </c>
      <c r="Q14" s="68">
        <f>SUMIF('Departments &amp; Shifts'!$G$2:$G$20, Schedule!I14, 'Departments &amp; Shifts'!$E$2:$E$20)</f>
        <v>0</v>
      </c>
      <c r="R14" s="68">
        <f>SUMIF('Departments &amp; Shifts'!$G$2:$G$20, Schedule!J14, 'Departments &amp; Shifts'!$E$2:$E$20)</f>
        <v>0</v>
      </c>
      <c r="S14" s="68">
        <f>SUMIF('Departments &amp; Shifts'!$G$2:$G$20, Schedule!K14, 'Departments &amp; Shifts'!$E$2:$E$20)</f>
        <v>0</v>
      </c>
      <c r="T14" s="68">
        <f>SUMIF('Departments &amp; Shifts'!$G$2:$G$20, Schedule!E14, 'Departments &amp; Shifts'!$F$2:$F$20)*(HOUR(M14) + MINUTE(M14)/60)</f>
        <v>0</v>
      </c>
      <c r="U14" s="68">
        <f>SUMIF('Departments &amp; Shifts'!$G$2:$G$20, Schedule!F14, 'Departments &amp; Shifts'!$F$2:$F$20)*(HOUR(N14) + MINUTE(N14)/60)</f>
        <v>0</v>
      </c>
      <c r="V14" s="68">
        <f>SUMIF('Departments &amp; Shifts'!$G$2:$G$20, Schedule!G14, 'Departments &amp; Shifts'!$F$2:$F$20)*(HOUR(O14) + MINUTE(O14)/60)</f>
        <v>0</v>
      </c>
      <c r="W14" s="68">
        <f>SUMIF('Departments &amp; Shifts'!$G$2:$G$20, Schedule!H14, 'Departments &amp; Shifts'!$F$2:$F$20)*(HOUR(P14) + MINUTE(P14)/60)</f>
        <v>0</v>
      </c>
      <c r="X14" s="68">
        <f>SUMIF('Departments &amp; Shifts'!$G$2:$G$20, Schedule!I14, 'Departments &amp; Shifts'!$F$2:$F$20)*(HOUR(Q14) + MINUTE(Q14)/60)</f>
        <v>0</v>
      </c>
      <c r="Y14" s="68">
        <f>SUMIF('Departments &amp; Shifts'!$G$2:$G$20, Schedule!J14, 'Departments &amp; Shifts'!$F$2:$F$20)*(HOUR(R14) + MINUTE(R14)/60)</f>
        <v>0</v>
      </c>
      <c r="Z14" s="68">
        <f>SUMIF('Departments &amp; Shifts'!$G$2:$G$20, Schedule!K14, 'Departments &amp; Shifts'!$F$2:$F$20)*(HOUR(S14) + MINUTE(S14)/60)</f>
        <v>0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ht="34.950000000000003" customHeight="1" x14ac:dyDescent="0.3">
      <c r="A15" s="27"/>
      <c r="B15" s="47"/>
      <c r="C15" s="29">
        <f t="shared" si="1"/>
        <v>0</v>
      </c>
      <c r="D15" s="31">
        <f t="shared" si="2"/>
        <v>0</v>
      </c>
      <c r="E15" s="26"/>
      <c r="F15" s="25"/>
      <c r="G15" s="25"/>
      <c r="H15" s="25"/>
      <c r="I15" s="25"/>
      <c r="J15" s="25"/>
      <c r="K15" s="48"/>
      <c r="L15" s="22"/>
      <c r="M15" s="68">
        <f>SUMIF('Departments &amp; Shifts'!$G$2:$G$20, Schedule!E15, 'Departments &amp; Shifts'!$E$2:$E$20)</f>
        <v>0</v>
      </c>
      <c r="N15" s="68">
        <f>SUMIF('Departments &amp; Shifts'!$G$2:$G$20, Schedule!F15, 'Departments &amp; Shifts'!$E$2:$E$20)</f>
        <v>0</v>
      </c>
      <c r="O15" s="68">
        <f>SUMIF('Departments &amp; Shifts'!$G$2:$G$20, Schedule!G15, 'Departments &amp; Shifts'!$E$2:$E$20)</f>
        <v>0</v>
      </c>
      <c r="P15" s="68">
        <f>SUMIF('Departments &amp; Shifts'!$G$2:$G$20, Schedule!H15, 'Departments &amp; Shifts'!$E$2:$E$20)</f>
        <v>0</v>
      </c>
      <c r="Q15" s="68">
        <f>SUMIF('Departments &amp; Shifts'!$G$2:$G$20, Schedule!I15, 'Departments &amp; Shifts'!$E$2:$E$20)</f>
        <v>0</v>
      </c>
      <c r="R15" s="68">
        <f>SUMIF('Departments &amp; Shifts'!$G$2:$G$20, Schedule!J15, 'Departments &amp; Shifts'!$E$2:$E$20)</f>
        <v>0</v>
      </c>
      <c r="S15" s="68">
        <f>SUMIF('Departments &amp; Shifts'!$G$2:$G$20, Schedule!K15, 'Departments &amp; Shifts'!$E$2:$E$20)</f>
        <v>0</v>
      </c>
      <c r="T15" s="68">
        <f>SUMIF('Departments &amp; Shifts'!$G$2:$G$20, Schedule!E15, 'Departments &amp; Shifts'!$F$2:$F$20)*(HOUR(M15) + MINUTE(M15)/60)</f>
        <v>0</v>
      </c>
      <c r="U15" s="68">
        <f>SUMIF('Departments &amp; Shifts'!$G$2:$G$20, Schedule!F15, 'Departments &amp; Shifts'!$F$2:$F$20)*(HOUR(N15) + MINUTE(N15)/60)</f>
        <v>0</v>
      </c>
      <c r="V15" s="68">
        <f>SUMIF('Departments &amp; Shifts'!$G$2:$G$20, Schedule!G15, 'Departments &amp; Shifts'!$F$2:$F$20)*(HOUR(O15) + MINUTE(O15)/60)</f>
        <v>0</v>
      </c>
      <c r="W15" s="68">
        <f>SUMIF('Departments &amp; Shifts'!$G$2:$G$20, Schedule!H15, 'Departments &amp; Shifts'!$F$2:$F$20)*(HOUR(P15) + MINUTE(P15)/60)</f>
        <v>0</v>
      </c>
      <c r="X15" s="68">
        <f>SUMIF('Departments &amp; Shifts'!$G$2:$G$20, Schedule!I15, 'Departments &amp; Shifts'!$F$2:$F$20)*(HOUR(Q15) + MINUTE(Q15)/60)</f>
        <v>0</v>
      </c>
      <c r="Y15" s="68">
        <f>SUMIF('Departments &amp; Shifts'!$G$2:$G$20, Schedule!J15, 'Departments &amp; Shifts'!$F$2:$F$20)*(HOUR(R15) + MINUTE(R15)/60)</f>
        <v>0</v>
      </c>
      <c r="Z15" s="68">
        <f>SUMIF('Departments &amp; Shifts'!$G$2:$G$20, Schedule!K15, 'Departments &amp; Shifts'!$F$2:$F$20)*(HOUR(S15) + MINUTE(S15)/60)</f>
        <v>0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74" ht="34.950000000000003" customHeight="1" x14ac:dyDescent="0.3">
      <c r="A16" s="27"/>
      <c r="B16" s="47"/>
      <c r="C16" s="29">
        <f t="shared" si="1"/>
        <v>0</v>
      </c>
      <c r="D16" s="31">
        <f t="shared" si="2"/>
        <v>0</v>
      </c>
      <c r="E16" s="26"/>
      <c r="F16" s="25"/>
      <c r="G16" s="25"/>
      <c r="H16" s="25"/>
      <c r="I16" s="25"/>
      <c r="J16" s="25"/>
      <c r="K16" s="48"/>
      <c r="L16" s="22"/>
      <c r="M16" s="68">
        <f>SUMIF('Departments &amp; Shifts'!$G$2:$G$20, Schedule!E16, 'Departments &amp; Shifts'!$E$2:$E$20)</f>
        <v>0</v>
      </c>
      <c r="N16" s="68">
        <f>SUMIF('Departments &amp; Shifts'!$G$2:$G$20, Schedule!F16, 'Departments &amp; Shifts'!$E$2:$E$20)</f>
        <v>0</v>
      </c>
      <c r="O16" s="68">
        <f>SUMIF('Departments &amp; Shifts'!$G$2:$G$20, Schedule!G16, 'Departments &amp; Shifts'!$E$2:$E$20)</f>
        <v>0</v>
      </c>
      <c r="P16" s="68">
        <f>SUMIF('Departments &amp; Shifts'!$G$2:$G$20, Schedule!H16, 'Departments &amp; Shifts'!$E$2:$E$20)</f>
        <v>0</v>
      </c>
      <c r="Q16" s="68">
        <f>SUMIF('Departments &amp; Shifts'!$G$2:$G$20, Schedule!I16, 'Departments &amp; Shifts'!$E$2:$E$20)</f>
        <v>0</v>
      </c>
      <c r="R16" s="68">
        <f>SUMIF('Departments &amp; Shifts'!$G$2:$G$20, Schedule!J16, 'Departments &amp; Shifts'!$E$2:$E$20)</f>
        <v>0</v>
      </c>
      <c r="S16" s="68">
        <f>SUMIF('Departments &amp; Shifts'!$G$2:$G$20, Schedule!K16, 'Departments &amp; Shifts'!$E$2:$E$20)</f>
        <v>0</v>
      </c>
      <c r="T16" s="68">
        <f>SUMIF('Departments &amp; Shifts'!$G$2:$G$20, Schedule!E16, 'Departments &amp; Shifts'!$F$2:$F$20)*(HOUR(M16) + MINUTE(M16)/60)</f>
        <v>0</v>
      </c>
      <c r="U16" s="68">
        <f>SUMIF('Departments &amp; Shifts'!$G$2:$G$20, Schedule!F16, 'Departments &amp; Shifts'!$F$2:$F$20)*(HOUR(N16) + MINUTE(N16)/60)</f>
        <v>0</v>
      </c>
      <c r="V16" s="68">
        <f>SUMIF('Departments &amp; Shifts'!$G$2:$G$20, Schedule!G16, 'Departments &amp; Shifts'!$F$2:$F$20)*(HOUR(O16) + MINUTE(O16)/60)</f>
        <v>0</v>
      </c>
      <c r="W16" s="68">
        <f>SUMIF('Departments &amp; Shifts'!$G$2:$G$20, Schedule!H16, 'Departments &amp; Shifts'!$F$2:$F$20)*(HOUR(P16) + MINUTE(P16)/60)</f>
        <v>0</v>
      </c>
      <c r="X16" s="68">
        <f>SUMIF('Departments &amp; Shifts'!$G$2:$G$20, Schedule!I16, 'Departments &amp; Shifts'!$F$2:$F$20)*(HOUR(Q16) + MINUTE(Q16)/60)</f>
        <v>0</v>
      </c>
      <c r="Y16" s="68">
        <f>SUMIF('Departments &amp; Shifts'!$G$2:$G$20, Schedule!J16, 'Departments &amp; Shifts'!$F$2:$F$20)*(HOUR(R16) + MINUTE(R16)/60)</f>
        <v>0</v>
      </c>
      <c r="Z16" s="68">
        <f>SUMIF('Departments &amp; Shifts'!$G$2:$G$20, Schedule!K16, 'Departments &amp; Shifts'!$F$2:$F$20)*(HOUR(S16) + MINUTE(S16)/60)</f>
        <v>0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</row>
    <row r="17" spans="1:74" ht="34.950000000000003" customHeight="1" x14ac:dyDescent="0.3">
      <c r="A17" s="27"/>
      <c r="B17" s="47"/>
      <c r="C17" s="29">
        <f t="shared" si="1"/>
        <v>0</v>
      </c>
      <c r="D17" s="31">
        <f t="shared" si="2"/>
        <v>0</v>
      </c>
      <c r="E17" s="26"/>
      <c r="F17" s="25"/>
      <c r="G17" s="25"/>
      <c r="H17" s="25"/>
      <c r="I17" s="25"/>
      <c r="J17" s="25"/>
      <c r="K17" s="48"/>
      <c r="L17" s="22"/>
      <c r="M17" s="68">
        <f>SUMIF('Departments &amp; Shifts'!$G$2:$G$20, Schedule!E17, 'Departments &amp; Shifts'!$E$2:$E$20)</f>
        <v>0</v>
      </c>
      <c r="N17" s="68">
        <f>SUMIF('Departments &amp; Shifts'!$G$2:$G$20, Schedule!F17, 'Departments &amp; Shifts'!$E$2:$E$20)</f>
        <v>0</v>
      </c>
      <c r="O17" s="68">
        <f>SUMIF('Departments &amp; Shifts'!$G$2:$G$20, Schedule!G17, 'Departments &amp; Shifts'!$E$2:$E$20)</f>
        <v>0</v>
      </c>
      <c r="P17" s="68">
        <f>SUMIF('Departments &amp; Shifts'!$G$2:$G$20, Schedule!H17, 'Departments &amp; Shifts'!$E$2:$E$20)</f>
        <v>0</v>
      </c>
      <c r="Q17" s="68">
        <f>SUMIF('Departments &amp; Shifts'!$G$2:$G$20, Schedule!I17, 'Departments &amp; Shifts'!$E$2:$E$20)</f>
        <v>0</v>
      </c>
      <c r="R17" s="68">
        <f>SUMIF('Departments &amp; Shifts'!$G$2:$G$20, Schedule!J17, 'Departments &amp; Shifts'!$E$2:$E$20)</f>
        <v>0</v>
      </c>
      <c r="S17" s="68">
        <f>SUMIF('Departments &amp; Shifts'!$G$2:$G$20, Schedule!K17, 'Departments &amp; Shifts'!$E$2:$E$20)</f>
        <v>0</v>
      </c>
      <c r="T17" s="68">
        <f>SUMIF('Departments &amp; Shifts'!$G$2:$G$20, Schedule!E17, 'Departments &amp; Shifts'!$F$2:$F$20)*(HOUR(M17) + MINUTE(M17)/60)</f>
        <v>0</v>
      </c>
      <c r="U17" s="68">
        <f>SUMIF('Departments &amp; Shifts'!$G$2:$G$20, Schedule!F17, 'Departments &amp; Shifts'!$F$2:$F$20)*(HOUR(N17) + MINUTE(N17)/60)</f>
        <v>0</v>
      </c>
      <c r="V17" s="68">
        <f>SUMIF('Departments &amp; Shifts'!$G$2:$G$20, Schedule!G17, 'Departments &amp; Shifts'!$F$2:$F$20)*(HOUR(O17) + MINUTE(O17)/60)</f>
        <v>0</v>
      </c>
      <c r="W17" s="68">
        <f>SUMIF('Departments &amp; Shifts'!$G$2:$G$20, Schedule!H17, 'Departments &amp; Shifts'!$F$2:$F$20)*(HOUR(P17) + MINUTE(P17)/60)</f>
        <v>0</v>
      </c>
      <c r="X17" s="68">
        <f>SUMIF('Departments &amp; Shifts'!$G$2:$G$20, Schedule!I17, 'Departments &amp; Shifts'!$F$2:$F$20)*(HOUR(Q17) + MINUTE(Q17)/60)</f>
        <v>0</v>
      </c>
      <c r="Y17" s="68">
        <f>SUMIF('Departments &amp; Shifts'!$G$2:$G$20, Schedule!J17, 'Departments &amp; Shifts'!$F$2:$F$20)*(HOUR(R17) + MINUTE(R17)/60)</f>
        <v>0</v>
      </c>
      <c r="Z17" s="68">
        <f>SUMIF('Departments &amp; Shifts'!$G$2:$G$20, Schedule!K17, 'Departments &amp; Shifts'!$F$2:$F$20)*(HOUR(S17) + MINUTE(S17)/60)</f>
        <v>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</row>
    <row r="18" spans="1:74" ht="34.950000000000003" customHeight="1" x14ac:dyDescent="0.3">
      <c r="A18" s="27"/>
      <c r="B18" s="47"/>
      <c r="C18" s="29">
        <f t="shared" si="1"/>
        <v>0</v>
      </c>
      <c r="D18" s="31">
        <f t="shared" si="2"/>
        <v>0</v>
      </c>
      <c r="E18" s="26"/>
      <c r="F18" s="25"/>
      <c r="G18" s="25"/>
      <c r="H18" s="25"/>
      <c r="I18" s="25"/>
      <c r="J18" s="25"/>
      <c r="K18" s="48"/>
      <c r="L18" s="22"/>
      <c r="M18" s="68">
        <f>SUMIF('Departments &amp; Shifts'!$G$2:$G$20, Schedule!E18, 'Departments &amp; Shifts'!$E$2:$E$20)</f>
        <v>0</v>
      </c>
      <c r="N18" s="68">
        <f>SUMIF('Departments &amp; Shifts'!$G$2:$G$20, Schedule!F18, 'Departments &amp; Shifts'!$E$2:$E$20)</f>
        <v>0</v>
      </c>
      <c r="O18" s="68">
        <f>SUMIF('Departments &amp; Shifts'!$G$2:$G$20, Schedule!G18, 'Departments &amp; Shifts'!$E$2:$E$20)</f>
        <v>0</v>
      </c>
      <c r="P18" s="68">
        <f>SUMIF('Departments &amp; Shifts'!$G$2:$G$20, Schedule!H18, 'Departments &amp; Shifts'!$E$2:$E$20)</f>
        <v>0</v>
      </c>
      <c r="Q18" s="68">
        <f>SUMIF('Departments &amp; Shifts'!$G$2:$G$20, Schedule!I18, 'Departments &amp; Shifts'!$E$2:$E$20)</f>
        <v>0</v>
      </c>
      <c r="R18" s="68">
        <f>SUMIF('Departments &amp; Shifts'!$G$2:$G$20, Schedule!J18, 'Departments &amp; Shifts'!$E$2:$E$20)</f>
        <v>0</v>
      </c>
      <c r="S18" s="68">
        <f>SUMIF('Departments &amp; Shifts'!$G$2:$G$20, Schedule!K18, 'Departments &amp; Shifts'!$E$2:$E$20)</f>
        <v>0</v>
      </c>
      <c r="T18" s="68">
        <f>SUMIF('Departments &amp; Shifts'!$G$2:$G$20, Schedule!E18, 'Departments &amp; Shifts'!$F$2:$F$20)*(HOUR(M18) + MINUTE(M18)/60)</f>
        <v>0</v>
      </c>
      <c r="U18" s="68">
        <f>SUMIF('Departments &amp; Shifts'!$G$2:$G$20, Schedule!F18, 'Departments &amp; Shifts'!$F$2:$F$20)*(HOUR(N18) + MINUTE(N18)/60)</f>
        <v>0</v>
      </c>
      <c r="V18" s="68">
        <f>SUMIF('Departments &amp; Shifts'!$G$2:$G$20, Schedule!G18, 'Departments &amp; Shifts'!$F$2:$F$20)*(HOUR(O18) + MINUTE(O18)/60)</f>
        <v>0</v>
      </c>
      <c r="W18" s="68">
        <f>SUMIF('Departments &amp; Shifts'!$G$2:$G$20, Schedule!H18, 'Departments &amp; Shifts'!$F$2:$F$20)*(HOUR(P18) + MINUTE(P18)/60)</f>
        <v>0</v>
      </c>
      <c r="X18" s="68">
        <f>SUMIF('Departments &amp; Shifts'!$G$2:$G$20, Schedule!I18, 'Departments &amp; Shifts'!$F$2:$F$20)*(HOUR(Q18) + MINUTE(Q18)/60)</f>
        <v>0</v>
      </c>
      <c r="Y18" s="68">
        <f>SUMIF('Departments &amp; Shifts'!$G$2:$G$20, Schedule!J18, 'Departments &amp; Shifts'!$F$2:$F$20)*(HOUR(R18) + MINUTE(R18)/60)</f>
        <v>0</v>
      </c>
      <c r="Z18" s="68">
        <f>SUMIF('Departments &amp; Shifts'!$G$2:$G$20, Schedule!K18, 'Departments &amp; Shifts'!$F$2:$F$20)*(HOUR(S18) + MINUTE(S18)/60)</f>
        <v>0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ht="34.950000000000003" customHeight="1" x14ac:dyDescent="0.3">
      <c r="A19" s="27"/>
      <c r="B19" s="47"/>
      <c r="C19" s="29">
        <f t="shared" si="1"/>
        <v>0</v>
      </c>
      <c r="D19" s="31">
        <f t="shared" si="2"/>
        <v>0</v>
      </c>
      <c r="E19" s="26"/>
      <c r="F19" s="25"/>
      <c r="G19" s="25"/>
      <c r="H19" s="25"/>
      <c r="I19" s="25"/>
      <c r="J19" s="25"/>
      <c r="K19" s="48"/>
      <c r="L19" s="22"/>
      <c r="M19" s="68">
        <f>SUMIF('Departments &amp; Shifts'!$G$2:$G$20, Schedule!E19, 'Departments &amp; Shifts'!$E$2:$E$20)</f>
        <v>0</v>
      </c>
      <c r="N19" s="68">
        <f>SUMIF('Departments &amp; Shifts'!$G$2:$G$20, Schedule!F19, 'Departments &amp; Shifts'!$E$2:$E$20)</f>
        <v>0</v>
      </c>
      <c r="O19" s="68">
        <f>SUMIF('Departments &amp; Shifts'!$G$2:$G$20, Schedule!G19, 'Departments &amp; Shifts'!$E$2:$E$20)</f>
        <v>0</v>
      </c>
      <c r="P19" s="68">
        <f>SUMIF('Departments &amp; Shifts'!$G$2:$G$20, Schedule!H19, 'Departments &amp; Shifts'!$E$2:$E$20)</f>
        <v>0</v>
      </c>
      <c r="Q19" s="68">
        <f>SUMIF('Departments &amp; Shifts'!$G$2:$G$20, Schedule!I19, 'Departments &amp; Shifts'!$E$2:$E$20)</f>
        <v>0</v>
      </c>
      <c r="R19" s="68">
        <f>SUMIF('Departments &amp; Shifts'!$G$2:$G$20, Schedule!J19, 'Departments &amp; Shifts'!$E$2:$E$20)</f>
        <v>0</v>
      </c>
      <c r="S19" s="68">
        <f>SUMIF('Departments &amp; Shifts'!$G$2:$G$20, Schedule!K19, 'Departments &amp; Shifts'!$E$2:$E$20)</f>
        <v>0</v>
      </c>
      <c r="T19" s="68">
        <f>SUMIF('Departments &amp; Shifts'!$G$2:$G$20, Schedule!E19, 'Departments &amp; Shifts'!$F$2:$F$20)*(HOUR(M19) + MINUTE(M19)/60)</f>
        <v>0</v>
      </c>
      <c r="U19" s="68">
        <f>SUMIF('Departments &amp; Shifts'!$G$2:$G$20, Schedule!F19, 'Departments &amp; Shifts'!$F$2:$F$20)*(HOUR(N19) + MINUTE(N19)/60)</f>
        <v>0</v>
      </c>
      <c r="V19" s="68">
        <f>SUMIF('Departments &amp; Shifts'!$G$2:$G$20, Schedule!G19, 'Departments &amp; Shifts'!$F$2:$F$20)*(HOUR(O19) + MINUTE(O19)/60)</f>
        <v>0</v>
      </c>
      <c r="W19" s="68">
        <f>SUMIF('Departments &amp; Shifts'!$G$2:$G$20, Schedule!H19, 'Departments &amp; Shifts'!$F$2:$F$20)*(HOUR(P19) + MINUTE(P19)/60)</f>
        <v>0</v>
      </c>
      <c r="X19" s="68">
        <f>SUMIF('Departments &amp; Shifts'!$G$2:$G$20, Schedule!I19, 'Departments &amp; Shifts'!$F$2:$F$20)*(HOUR(Q19) + MINUTE(Q19)/60)</f>
        <v>0</v>
      </c>
      <c r="Y19" s="68">
        <f>SUMIF('Departments &amp; Shifts'!$G$2:$G$20, Schedule!J19, 'Departments &amp; Shifts'!$F$2:$F$20)*(HOUR(R19) + MINUTE(R19)/60)</f>
        <v>0</v>
      </c>
      <c r="Z19" s="68">
        <f>SUMIF('Departments &amp; Shifts'!$G$2:$G$20, Schedule!K19, 'Departments &amp; Shifts'!$F$2:$F$20)*(HOUR(S19) + MINUTE(S19)/60)</f>
        <v>0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</row>
    <row r="20" spans="1:74" ht="34.950000000000003" customHeight="1" x14ac:dyDescent="0.3">
      <c r="A20" s="27"/>
      <c r="B20" s="47"/>
      <c r="C20" s="29">
        <f t="shared" si="1"/>
        <v>0</v>
      </c>
      <c r="D20" s="31">
        <f t="shared" si="2"/>
        <v>0</v>
      </c>
      <c r="E20" s="26"/>
      <c r="F20" s="25"/>
      <c r="G20" s="25"/>
      <c r="H20" s="25"/>
      <c r="I20" s="25"/>
      <c r="J20" s="25"/>
      <c r="K20" s="48"/>
      <c r="L20" s="22"/>
      <c r="M20" s="68">
        <f>SUMIF('Departments &amp; Shifts'!$G$2:$G$20, Schedule!E20, 'Departments &amp; Shifts'!$E$2:$E$20)</f>
        <v>0</v>
      </c>
      <c r="N20" s="68">
        <f>SUMIF('Departments &amp; Shifts'!$G$2:$G$20, Schedule!F20, 'Departments &amp; Shifts'!$E$2:$E$20)</f>
        <v>0</v>
      </c>
      <c r="O20" s="68">
        <f>SUMIF('Departments &amp; Shifts'!$G$2:$G$20, Schedule!G20, 'Departments &amp; Shifts'!$E$2:$E$20)</f>
        <v>0</v>
      </c>
      <c r="P20" s="68">
        <f>SUMIF('Departments &amp; Shifts'!$G$2:$G$20, Schedule!H20, 'Departments &amp; Shifts'!$E$2:$E$20)</f>
        <v>0</v>
      </c>
      <c r="Q20" s="68">
        <f>SUMIF('Departments &amp; Shifts'!$G$2:$G$20, Schedule!I20, 'Departments &amp; Shifts'!$E$2:$E$20)</f>
        <v>0</v>
      </c>
      <c r="R20" s="68">
        <f>SUMIF('Departments &amp; Shifts'!$G$2:$G$20, Schedule!J20, 'Departments &amp; Shifts'!$E$2:$E$20)</f>
        <v>0</v>
      </c>
      <c r="S20" s="68">
        <f>SUMIF('Departments &amp; Shifts'!$G$2:$G$20, Schedule!K20, 'Departments &amp; Shifts'!$E$2:$E$20)</f>
        <v>0</v>
      </c>
      <c r="T20" s="68">
        <f>SUMIF('Departments &amp; Shifts'!$G$2:$G$20, Schedule!E20, 'Departments &amp; Shifts'!$F$2:$F$20)*(HOUR(M20) + MINUTE(M20)/60)</f>
        <v>0</v>
      </c>
      <c r="U20" s="68">
        <f>SUMIF('Departments &amp; Shifts'!$G$2:$G$20, Schedule!F20, 'Departments &amp; Shifts'!$F$2:$F$20)*(HOUR(N20) + MINUTE(N20)/60)</f>
        <v>0</v>
      </c>
      <c r="V20" s="68">
        <f>SUMIF('Departments &amp; Shifts'!$G$2:$G$20, Schedule!G20, 'Departments &amp; Shifts'!$F$2:$F$20)*(HOUR(O20) + MINUTE(O20)/60)</f>
        <v>0</v>
      </c>
      <c r="W20" s="68">
        <f>SUMIF('Departments &amp; Shifts'!$G$2:$G$20, Schedule!H20, 'Departments &amp; Shifts'!$F$2:$F$20)*(HOUR(P20) + MINUTE(P20)/60)</f>
        <v>0</v>
      </c>
      <c r="X20" s="68">
        <f>SUMIF('Departments &amp; Shifts'!$G$2:$G$20, Schedule!I20, 'Departments &amp; Shifts'!$F$2:$F$20)*(HOUR(Q20) + MINUTE(Q20)/60)</f>
        <v>0</v>
      </c>
      <c r="Y20" s="68">
        <f>SUMIF('Departments &amp; Shifts'!$G$2:$G$20, Schedule!J20, 'Departments &amp; Shifts'!$F$2:$F$20)*(HOUR(R20) + MINUTE(R20)/60)</f>
        <v>0</v>
      </c>
      <c r="Z20" s="68">
        <f>SUMIF('Departments &amp; Shifts'!$G$2:$G$20, Schedule!K20, 'Departments &amp; Shifts'!$F$2:$F$20)*(HOUR(S20) + MINUTE(S20)/60)</f>
        <v>0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</row>
    <row r="21" spans="1:74" ht="34.950000000000003" customHeight="1" x14ac:dyDescent="0.3">
      <c r="A21" s="27"/>
      <c r="B21" s="47"/>
      <c r="C21" s="29">
        <f t="shared" si="1"/>
        <v>0</v>
      </c>
      <c r="D21" s="31">
        <f t="shared" si="2"/>
        <v>0</v>
      </c>
      <c r="E21" s="26"/>
      <c r="F21" s="25"/>
      <c r="G21" s="25"/>
      <c r="H21" s="25"/>
      <c r="I21" s="25"/>
      <c r="J21" s="25"/>
      <c r="K21" s="48"/>
      <c r="L21" s="22"/>
      <c r="M21" s="68">
        <f>SUMIF('Departments &amp; Shifts'!$G$2:$G$20, Schedule!E21, 'Departments &amp; Shifts'!$E$2:$E$20)</f>
        <v>0</v>
      </c>
      <c r="N21" s="68">
        <f>SUMIF('Departments &amp; Shifts'!$G$2:$G$20, Schedule!F21, 'Departments &amp; Shifts'!$E$2:$E$20)</f>
        <v>0</v>
      </c>
      <c r="O21" s="68">
        <f>SUMIF('Departments &amp; Shifts'!$G$2:$G$20, Schedule!G21, 'Departments &amp; Shifts'!$E$2:$E$20)</f>
        <v>0</v>
      </c>
      <c r="P21" s="68">
        <f>SUMIF('Departments &amp; Shifts'!$G$2:$G$20, Schedule!H21, 'Departments &amp; Shifts'!$E$2:$E$20)</f>
        <v>0</v>
      </c>
      <c r="Q21" s="68">
        <f>SUMIF('Departments &amp; Shifts'!$G$2:$G$20, Schedule!I21, 'Departments &amp; Shifts'!$E$2:$E$20)</f>
        <v>0</v>
      </c>
      <c r="R21" s="68">
        <f>SUMIF('Departments &amp; Shifts'!$G$2:$G$20, Schedule!J21, 'Departments &amp; Shifts'!$E$2:$E$20)</f>
        <v>0</v>
      </c>
      <c r="S21" s="68">
        <f>SUMIF('Departments &amp; Shifts'!$G$2:$G$20, Schedule!K21, 'Departments &amp; Shifts'!$E$2:$E$20)</f>
        <v>0</v>
      </c>
      <c r="T21" s="68">
        <f>SUMIF('Departments &amp; Shifts'!$G$2:$G$20, Schedule!E21, 'Departments &amp; Shifts'!$F$2:$F$20)*(HOUR(M21) + MINUTE(M21)/60)</f>
        <v>0</v>
      </c>
      <c r="U21" s="68">
        <f>SUMIF('Departments &amp; Shifts'!$G$2:$G$20, Schedule!F21, 'Departments &amp; Shifts'!$F$2:$F$20)*(HOUR(N21) + MINUTE(N21)/60)</f>
        <v>0</v>
      </c>
      <c r="V21" s="68">
        <f>SUMIF('Departments &amp; Shifts'!$G$2:$G$20, Schedule!G21, 'Departments &amp; Shifts'!$F$2:$F$20)*(HOUR(O21) + MINUTE(O21)/60)</f>
        <v>0</v>
      </c>
      <c r="W21" s="68">
        <f>SUMIF('Departments &amp; Shifts'!$G$2:$G$20, Schedule!H21, 'Departments &amp; Shifts'!$F$2:$F$20)*(HOUR(P21) + MINUTE(P21)/60)</f>
        <v>0</v>
      </c>
      <c r="X21" s="68">
        <f>SUMIF('Departments &amp; Shifts'!$G$2:$G$20, Schedule!I21, 'Departments &amp; Shifts'!$F$2:$F$20)*(HOUR(Q21) + MINUTE(Q21)/60)</f>
        <v>0</v>
      </c>
      <c r="Y21" s="68">
        <f>SUMIF('Departments &amp; Shifts'!$G$2:$G$20, Schedule!J21, 'Departments &amp; Shifts'!$F$2:$F$20)*(HOUR(R21) + MINUTE(R21)/60)</f>
        <v>0</v>
      </c>
      <c r="Z21" s="68">
        <f>SUMIF('Departments &amp; Shifts'!$G$2:$G$20, Schedule!K21, 'Departments &amp; Shifts'!$F$2:$F$20)*(HOUR(S21) + MINUTE(S21)/60)</f>
        <v>0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</row>
    <row r="22" spans="1:74" ht="34.950000000000003" customHeight="1" x14ac:dyDescent="0.3">
      <c r="A22" s="27"/>
      <c r="B22" s="47"/>
      <c r="C22" s="29">
        <f t="shared" si="1"/>
        <v>0</v>
      </c>
      <c r="D22" s="31">
        <f t="shared" si="2"/>
        <v>0</v>
      </c>
      <c r="E22" s="26"/>
      <c r="F22" s="25"/>
      <c r="G22" s="25"/>
      <c r="H22" s="25"/>
      <c r="I22" s="25"/>
      <c r="J22" s="25"/>
      <c r="K22" s="48"/>
      <c r="L22" s="22"/>
      <c r="M22" s="68">
        <f>SUMIF('Departments &amp; Shifts'!$G$2:$G$20, Schedule!E22, 'Departments &amp; Shifts'!$E$2:$E$20)</f>
        <v>0</v>
      </c>
      <c r="N22" s="68">
        <f>SUMIF('Departments &amp; Shifts'!$G$2:$G$20, Schedule!F22, 'Departments &amp; Shifts'!$E$2:$E$20)</f>
        <v>0</v>
      </c>
      <c r="O22" s="68">
        <f>SUMIF('Departments &amp; Shifts'!$G$2:$G$20, Schedule!G22, 'Departments &amp; Shifts'!$E$2:$E$20)</f>
        <v>0</v>
      </c>
      <c r="P22" s="68">
        <f>SUMIF('Departments &amp; Shifts'!$G$2:$G$20, Schedule!H22, 'Departments &amp; Shifts'!$E$2:$E$20)</f>
        <v>0</v>
      </c>
      <c r="Q22" s="68">
        <f>SUMIF('Departments &amp; Shifts'!$G$2:$G$20, Schedule!I22, 'Departments &amp; Shifts'!$E$2:$E$20)</f>
        <v>0</v>
      </c>
      <c r="R22" s="68">
        <f>SUMIF('Departments &amp; Shifts'!$G$2:$G$20, Schedule!J22, 'Departments &amp; Shifts'!$E$2:$E$20)</f>
        <v>0</v>
      </c>
      <c r="S22" s="68">
        <f>SUMIF('Departments &amp; Shifts'!$G$2:$G$20, Schedule!K22, 'Departments &amp; Shifts'!$E$2:$E$20)</f>
        <v>0</v>
      </c>
      <c r="T22" s="68">
        <f>SUMIF('Departments &amp; Shifts'!$G$2:$G$20, Schedule!E22, 'Departments &amp; Shifts'!$F$2:$F$20)*(HOUR(M22) + MINUTE(M22)/60)</f>
        <v>0</v>
      </c>
      <c r="U22" s="68">
        <f>SUMIF('Departments &amp; Shifts'!$G$2:$G$20, Schedule!F22, 'Departments &amp; Shifts'!$F$2:$F$20)*(HOUR(N22) + MINUTE(N22)/60)</f>
        <v>0</v>
      </c>
      <c r="V22" s="68">
        <f>SUMIF('Departments &amp; Shifts'!$G$2:$G$20, Schedule!G22, 'Departments &amp; Shifts'!$F$2:$F$20)*(HOUR(O22) + MINUTE(O22)/60)</f>
        <v>0</v>
      </c>
      <c r="W22" s="68">
        <f>SUMIF('Departments &amp; Shifts'!$G$2:$G$20, Schedule!H22, 'Departments &amp; Shifts'!$F$2:$F$20)*(HOUR(P22) + MINUTE(P22)/60)</f>
        <v>0</v>
      </c>
      <c r="X22" s="68">
        <f>SUMIF('Departments &amp; Shifts'!$G$2:$G$20, Schedule!I22, 'Departments &amp; Shifts'!$F$2:$F$20)*(HOUR(Q22) + MINUTE(Q22)/60)</f>
        <v>0</v>
      </c>
      <c r="Y22" s="68">
        <f>SUMIF('Departments &amp; Shifts'!$G$2:$G$20, Schedule!J22, 'Departments &amp; Shifts'!$F$2:$F$20)*(HOUR(R22) + MINUTE(R22)/60)</f>
        <v>0</v>
      </c>
      <c r="Z22" s="68">
        <f>SUMIF('Departments &amp; Shifts'!$G$2:$G$20, Schedule!K22, 'Departments &amp; Shifts'!$F$2:$F$20)*(HOUR(S22) + MINUTE(S22)/60)</f>
        <v>0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ht="34.950000000000003" customHeight="1" x14ac:dyDescent="0.3">
      <c r="A23" s="27"/>
      <c r="B23" s="47"/>
      <c r="C23" s="29">
        <f t="shared" si="1"/>
        <v>0</v>
      </c>
      <c r="D23" s="31">
        <f t="shared" si="2"/>
        <v>0</v>
      </c>
      <c r="E23" s="26"/>
      <c r="F23" s="25"/>
      <c r="G23" s="25"/>
      <c r="H23" s="25"/>
      <c r="I23" s="25"/>
      <c r="J23" s="25"/>
      <c r="K23" s="48"/>
      <c r="L23" s="22"/>
      <c r="M23" s="68">
        <f>SUMIF('Departments &amp; Shifts'!$G$2:$G$20, Schedule!E23, 'Departments &amp; Shifts'!$E$2:$E$20)</f>
        <v>0</v>
      </c>
      <c r="N23" s="68">
        <f>SUMIF('Departments &amp; Shifts'!$G$2:$G$20, Schedule!F23, 'Departments &amp; Shifts'!$E$2:$E$20)</f>
        <v>0</v>
      </c>
      <c r="O23" s="68">
        <f>SUMIF('Departments &amp; Shifts'!$G$2:$G$20, Schedule!G23, 'Departments &amp; Shifts'!$E$2:$E$20)</f>
        <v>0</v>
      </c>
      <c r="P23" s="68">
        <f>SUMIF('Departments &amp; Shifts'!$G$2:$G$20, Schedule!H23, 'Departments &amp; Shifts'!$E$2:$E$20)</f>
        <v>0</v>
      </c>
      <c r="Q23" s="68">
        <f>SUMIF('Departments &amp; Shifts'!$G$2:$G$20, Schedule!I23, 'Departments &amp; Shifts'!$E$2:$E$20)</f>
        <v>0</v>
      </c>
      <c r="R23" s="68">
        <f>SUMIF('Departments &amp; Shifts'!$G$2:$G$20, Schedule!J23, 'Departments &amp; Shifts'!$E$2:$E$20)</f>
        <v>0</v>
      </c>
      <c r="S23" s="68">
        <f>SUMIF('Departments &amp; Shifts'!$G$2:$G$20, Schedule!K23, 'Departments &amp; Shifts'!$E$2:$E$20)</f>
        <v>0</v>
      </c>
      <c r="T23" s="68">
        <f>SUMIF('Departments &amp; Shifts'!$G$2:$G$20, Schedule!E23, 'Departments &amp; Shifts'!$F$2:$F$20)*(HOUR(M23) + MINUTE(M23)/60)</f>
        <v>0</v>
      </c>
      <c r="U23" s="68">
        <f>SUMIF('Departments &amp; Shifts'!$G$2:$G$20, Schedule!F23, 'Departments &amp; Shifts'!$F$2:$F$20)*(HOUR(N23) + MINUTE(N23)/60)</f>
        <v>0</v>
      </c>
      <c r="V23" s="68">
        <f>SUMIF('Departments &amp; Shifts'!$G$2:$G$20, Schedule!G23, 'Departments &amp; Shifts'!$F$2:$F$20)*(HOUR(O23) + MINUTE(O23)/60)</f>
        <v>0</v>
      </c>
      <c r="W23" s="68">
        <f>SUMIF('Departments &amp; Shifts'!$G$2:$G$20, Schedule!H23, 'Departments &amp; Shifts'!$F$2:$F$20)*(HOUR(P23) + MINUTE(P23)/60)</f>
        <v>0</v>
      </c>
      <c r="X23" s="68">
        <f>SUMIF('Departments &amp; Shifts'!$G$2:$G$20, Schedule!I23, 'Departments &amp; Shifts'!$F$2:$F$20)*(HOUR(Q23) + MINUTE(Q23)/60)</f>
        <v>0</v>
      </c>
      <c r="Y23" s="68">
        <f>SUMIF('Departments &amp; Shifts'!$G$2:$G$20, Schedule!J23, 'Departments &amp; Shifts'!$F$2:$F$20)*(HOUR(R23) + MINUTE(R23)/60)</f>
        <v>0</v>
      </c>
      <c r="Z23" s="68">
        <f>SUMIF('Departments &amp; Shifts'!$G$2:$G$20, Schedule!K23, 'Departments &amp; Shifts'!$F$2:$F$20)*(HOUR(S23) + MINUTE(S23)/60)</f>
        <v>0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</row>
    <row r="24" spans="1:74" ht="34.950000000000003" customHeight="1" x14ac:dyDescent="0.3">
      <c r="A24" s="27"/>
      <c r="B24" s="47"/>
      <c r="C24" s="29">
        <f t="shared" si="1"/>
        <v>0</v>
      </c>
      <c r="D24" s="31">
        <f t="shared" si="2"/>
        <v>0</v>
      </c>
      <c r="E24" s="26"/>
      <c r="F24" s="25"/>
      <c r="G24" s="25"/>
      <c r="H24" s="25"/>
      <c r="I24" s="25"/>
      <c r="J24" s="25"/>
      <c r="K24" s="48"/>
      <c r="L24" s="22"/>
      <c r="M24" s="68">
        <f>SUMIF('Departments &amp; Shifts'!$G$2:$G$20, Schedule!E24, 'Departments &amp; Shifts'!$E$2:$E$20)</f>
        <v>0</v>
      </c>
      <c r="N24" s="68">
        <f>SUMIF('Departments &amp; Shifts'!$G$2:$G$20, Schedule!F24, 'Departments &amp; Shifts'!$E$2:$E$20)</f>
        <v>0</v>
      </c>
      <c r="O24" s="68">
        <f>SUMIF('Departments &amp; Shifts'!$G$2:$G$20, Schedule!G24, 'Departments &amp; Shifts'!$E$2:$E$20)</f>
        <v>0</v>
      </c>
      <c r="P24" s="68">
        <f>SUMIF('Departments &amp; Shifts'!$G$2:$G$20, Schedule!H24, 'Departments &amp; Shifts'!$E$2:$E$20)</f>
        <v>0</v>
      </c>
      <c r="Q24" s="68">
        <f>SUMIF('Departments &amp; Shifts'!$G$2:$G$20, Schedule!I24, 'Departments &amp; Shifts'!$E$2:$E$20)</f>
        <v>0</v>
      </c>
      <c r="R24" s="68">
        <f>SUMIF('Departments &amp; Shifts'!$G$2:$G$20, Schedule!J24, 'Departments &amp; Shifts'!$E$2:$E$20)</f>
        <v>0</v>
      </c>
      <c r="S24" s="68">
        <f>SUMIF('Departments &amp; Shifts'!$G$2:$G$20, Schedule!K24, 'Departments &amp; Shifts'!$E$2:$E$20)</f>
        <v>0</v>
      </c>
      <c r="T24" s="68">
        <f>SUMIF('Departments &amp; Shifts'!$G$2:$G$20, Schedule!E24, 'Departments &amp; Shifts'!$F$2:$F$20)*(HOUR(M24) + MINUTE(M24)/60)</f>
        <v>0</v>
      </c>
      <c r="U24" s="68">
        <f>SUMIF('Departments &amp; Shifts'!$G$2:$G$20, Schedule!F24, 'Departments &amp; Shifts'!$F$2:$F$20)*(HOUR(N24) + MINUTE(N24)/60)</f>
        <v>0</v>
      </c>
      <c r="V24" s="68">
        <f>SUMIF('Departments &amp; Shifts'!$G$2:$G$20, Schedule!G24, 'Departments &amp; Shifts'!$F$2:$F$20)*(HOUR(O24) + MINUTE(O24)/60)</f>
        <v>0</v>
      </c>
      <c r="W24" s="68">
        <f>SUMIF('Departments &amp; Shifts'!$G$2:$G$20, Schedule!H24, 'Departments &amp; Shifts'!$F$2:$F$20)*(HOUR(P24) + MINUTE(P24)/60)</f>
        <v>0</v>
      </c>
      <c r="X24" s="68">
        <f>SUMIF('Departments &amp; Shifts'!$G$2:$G$20, Schedule!I24, 'Departments &amp; Shifts'!$F$2:$F$20)*(HOUR(Q24) + MINUTE(Q24)/60)</f>
        <v>0</v>
      </c>
      <c r="Y24" s="68">
        <f>SUMIF('Departments &amp; Shifts'!$G$2:$G$20, Schedule!J24, 'Departments &amp; Shifts'!$F$2:$F$20)*(HOUR(R24) + MINUTE(R24)/60)</f>
        <v>0</v>
      </c>
      <c r="Z24" s="68">
        <f>SUMIF('Departments &amp; Shifts'!$G$2:$G$20, Schedule!K24, 'Departments &amp; Shifts'!$F$2:$F$20)*(HOUR(S24) + MINUTE(S24)/60)</f>
        <v>0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5" spans="1:74" ht="34.950000000000003" customHeight="1" x14ac:dyDescent="0.3">
      <c r="A25" s="27"/>
      <c r="B25" s="47"/>
      <c r="C25" s="29">
        <f t="shared" si="1"/>
        <v>0</v>
      </c>
      <c r="D25" s="31">
        <f t="shared" si="2"/>
        <v>0</v>
      </c>
      <c r="E25" s="26"/>
      <c r="F25" s="25"/>
      <c r="G25" s="25"/>
      <c r="H25" s="25"/>
      <c r="I25" s="25"/>
      <c r="J25" s="25"/>
      <c r="K25" s="48"/>
      <c r="L25" s="22"/>
      <c r="M25" s="68">
        <f>SUMIF('Departments &amp; Shifts'!$G$2:$G$20, Schedule!E25, 'Departments &amp; Shifts'!$E$2:$E$20)</f>
        <v>0</v>
      </c>
      <c r="N25" s="68">
        <f>SUMIF('Departments &amp; Shifts'!$G$2:$G$20, Schedule!F25, 'Departments &amp; Shifts'!$E$2:$E$20)</f>
        <v>0</v>
      </c>
      <c r="O25" s="68">
        <f>SUMIF('Departments &amp; Shifts'!$G$2:$G$20, Schedule!G25, 'Departments &amp; Shifts'!$E$2:$E$20)</f>
        <v>0</v>
      </c>
      <c r="P25" s="68">
        <f>SUMIF('Departments &amp; Shifts'!$G$2:$G$20, Schedule!H25, 'Departments &amp; Shifts'!$E$2:$E$20)</f>
        <v>0</v>
      </c>
      <c r="Q25" s="68">
        <f>SUMIF('Departments &amp; Shifts'!$G$2:$G$20, Schedule!I25, 'Departments &amp; Shifts'!$E$2:$E$20)</f>
        <v>0</v>
      </c>
      <c r="R25" s="68">
        <f>SUMIF('Departments &amp; Shifts'!$G$2:$G$20, Schedule!J25, 'Departments &amp; Shifts'!$E$2:$E$20)</f>
        <v>0</v>
      </c>
      <c r="S25" s="68">
        <f>SUMIF('Departments &amp; Shifts'!$G$2:$G$20, Schedule!K25, 'Departments &amp; Shifts'!$E$2:$E$20)</f>
        <v>0</v>
      </c>
      <c r="T25" s="68">
        <f>SUMIF('Departments &amp; Shifts'!$G$2:$G$20, Schedule!E25, 'Departments &amp; Shifts'!$F$2:$F$20)*(HOUR(M25) + MINUTE(M25)/60)</f>
        <v>0</v>
      </c>
      <c r="U25" s="68">
        <f>SUMIF('Departments &amp; Shifts'!$G$2:$G$20, Schedule!F25, 'Departments &amp; Shifts'!$F$2:$F$20)*(HOUR(N25) + MINUTE(N25)/60)</f>
        <v>0</v>
      </c>
      <c r="V25" s="68">
        <f>SUMIF('Departments &amp; Shifts'!$G$2:$G$20, Schedule!G25, 'Departments &amp; Shifts'!$F$2:$F$20)*(HOUR(O25) + MINUTE(O25)/60)</f>
        <v>0</v>
      </c>
      <c r="W25" s="68">
        <f>SUMIF('Departments &amp; Shifts'!$G$2:$G$20, Schedule!H25, 'Departments &amp; Shifts'!$F$2:$F$20)*(HOUR(P25) + MINUTE(P25)/60)</f>
        <v>0</v>
      </c>
      <c r="X25" s="68">
        <f>SUMIF('Departments &amp; Shifts'!$G$2:$G$20, Schedule!I25, 'Departments &amp; Shifts'!$F$2:$F$20)*(HOUR(Q25) + MINUTE(Q25)/60)</f>
        <v>0</v>
      </c>
      <c r="Y25" s="68">
        <f>SUMIF('Departments &amp; Shifts'!$G$2:$G$20, Schedule!J25, 'Departments &amp; Shifts'!$F$2:$F$20)*(HOUR(R25) + MINUTE(R25)/60)</f>
        <v>0</v>
      </c>
      <c r="Z25" s="68">
        <f>SUMIF('Departments &amp; Shifts'!$G$2:$G$20, Schedule!K25, 'Departments &amp; Shifts'!$F$2:$F$20)*(HOUR(S25) + MINUTE(S25)/60)</f>
        <v>0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pans="1:74" ht="34.950000000000003" customHeight="1" thickBot="1" x14ac:dyDescent="0.35">
      <c r="A26" s="27"/>
      <c r="B26" s="49"/>
      <c r="C26" s="50">
        <f t="shared" si="1"/>
        <v>0</v>
      </c>
      <c r="D26" s="51">
        <f t="shared" si="2"/>
        <v>0</v>
      </c>
      <c r="E26" s="52"/>
      <c r="F26" s="53"/>
      <c r="G26" s="53"/>
      <c r="H26" s="53"/>
      <c r="I26" s="53"/>
      <c r="J26" s="53"/>
      <c r="K26" s="54"/>
      <c r="L26" s="22"/>
      <c r="M26" s="68">
        <f>SUMIF('Departments &amp; Shifts'!$G$2:$G$20, Schedule!E26, 'Departments &amp; Shifts'!$E$2:$E$20)</f>
        <v>0</v>
      </c>
      <c r="N26" s="68">
        <f>SUMIF('Departments &amp; Shifts'!$G$2:$G$20, Schedule!F26, 'Departments &amp; Shifts'!$E$2:$E$20)</f>
        <v>0</v>
      </c>
      <c r="O26" s="68">
        <f>SUMIF('Departments &amp; Shifts'!$G$2:$G$20, Schedule!G26, 'Departments &amp; Shifts'!$E$2:$E$20)</f>
        <v>0</v>
      </c>
      <c r="P26" s="68">
        <f>SUMIF('Departments &amp; Shifts'!$G$2:$G$20, Schedule!H26, 'Departments &amp; Shifts'!$E$2:$E$20)</f>
        <v>0</v>
      </c>
      <c r="Q26" s="68">
        <f>SUMIF('Departments &amp; Shifts'!$G$2:$G$20, Schedule!I26, 'Departments &amp; Shifts'!$E$2:$E$20)</f>
        <v>0</v>
      </c>
      <c r="R26" s="68">
        <f>SUMIF('Departments &amp; Shifts'!$G$2:$G$20, Schedule!J26, 'Departments &amp; Shifts'!$E$2:$E$20)</f>
        <v>0</v>
      </c>
      <c r="S26" s="68">
        <f>SUMIF('Departments &amp; Shifts'!$G$2:$G$20, Schedule!K26, 'Departments &amp; Shifts'!$E$2:$E$20)</f>
        <v>0</v>
      </c>
      <c r="T26" s="68">
        <f>SUMIF('Departments &amp; Shifts'!$G$2:$G$20, Schedule!E26, 'Departments &amp; Shifts'!$F$2:$F$20)*(HOUR(M26) + MINUTE(M26)/60)</f>
        <v>0</v>
      </c>
      <c r="U26" s="68">
        <f>SUMIF('Departments &amp; Shifts'!$G$2:$G$20, Schedule!F26, 'Departments &amp; Shifts'!$F$2:$F$20)*(HOUR(N26) + MINUTE(N26)/60)</f>
        <v>0</v>
      </c>
      <c r="V26" s="68">
        <f>SUMIF('Departments &amp; Shifts'!$G$2:$G$20, Schedule!G26, 'Departments &amp; Shifts'!$F$2:$F$20)*(HOUR(O26) + MINUTE(O26)/60)</f>
        <v>0</v>
      </c>
      <c r="W26" s="68">
        <f>SUMIF('Departments &amp; Shifts'!$G$2:$G$20, Schedule!H26, 'Departments &amp; Shifts'!$F$2:$F$20)*(HOUR(P26) + MINUTE(P26)/60)</f>
        <v>0</v>
      </c>
      <c r="X26" s="68">
        <f>SUMIF('Departments &amp; Shifts'!$G$2:$G$20, Schedule!I26, 'Departments &amp; Shifts'!$F$2:$F$20)*(HOUR(Q26) + MINUTE(Q26)/60)</f>
        <v>0</v>
      </c>
      <c r="Y26" s="68">
        <f>SUMIF('Departments &amp; Shifts'!$G$2:$G$20, Schedule!J26, 'Departments &amp; Shifts'!$F$2:$F$20)*(HOUR(R26) + MINUTE(R26)/60)</f>
        <v>0</v>
      </c>
      <c r="Z26" s="68">
        <f>SUMIF('Departments &amp; Shifts'!$G$2:$G$20, Schedule!K26, 'Departments &amp; Shifts'!$F$2:$F$20)*(HOUR(S26) + MINUTE(S26)/60)</f>
        <v>0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</row>
    <row r="27" spans="1:74" s="2" customFormat="1" x14ac:dyDescent="0.3">
      <c r="B27" s="2" t="s">
        <v>3</v>
      </c>
      <c r="C27" s="19"/>
      <c r="D27" s="17"/>
      <c r="M27" s="69"/>
      <c r="N27" s="62"/>
      <c r="O27" s="62"/>
      <c r="P27" s="62"/>
      <c r="Q27" s="62"/>
      <c r="R27" s="62"/>
      <c r="S27" s="62"/>
      <c r="T27" s="70"/>
      <c r="U27" s="62"/>
      <c r="V27" s="62"/>
      <c r="W27" s="62"/>
      <c r="X27" s="62"/>
      <c r="Y27" s="62"/>
      <c r="Z27" s="62"/>
    </row>
    <row r="28" spans="1:74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</row>
    <row r="29" spans="1:74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</row>
    <row r="30" spans="1:74" x14ac:dyDescent="0.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</row>
    <row r="31" spans="1:74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</row>
    <row r="32" spans="1:74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</row>
    <row r="33" spans="1:74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</row>
    <row r="34" spans="1:74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</row>
    <row r="35" spans="1:74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</row>
    <row r="38" spans="1:74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</row>
    <row r="39" spans="1:74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</row>
    <row r="40" spans="1:74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</row>
    <row r="41" spans="1:74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</row>
    <row r="42" spans="1:74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</row>
    <row r="43" spans="1:74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</row>
    <row r="44" spans="1:74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</row>
    <row r="45" spans="1:74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</row>
    <row r="46" spans="1:74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</row>
    <row r="47" spans="1:74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</row>
    <row r="48" spans="1:74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</row>
    <row r="49" spans="1:74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</row>
    <row r="50" spans="1:74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1:74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</row>
    <row r="52" spans="1:74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</row>
    <row r="53" spans="1:74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1:74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</row>
    <row r="55" spans="1:7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pans="1:74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1:74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</row>
    <row r="58" spans="1:74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</row>
    <row r="59" spans="1:74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pans="1:74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pans="1:74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pans="1:74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1:74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pans="1:74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</row>
    <row r="65" spans="1:74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1:74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</row>
    <row r="67" spans="1:74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</row>
    <row r="68" spans="1:74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1:74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</row>
    <row r="70" spans="1:74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</row>
    <row r="71" spans="1:74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1:74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</row>
    <row r="73" spans="1:74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</row>
    <row r="74" spans="1:74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1:74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</row>
    <row r="76" spans="1:74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</row>
    <row r="77" spans="1:74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1:74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</row>
    <row r="79" spans="1:74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</row>
    <row r="80" spans="1:74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1:74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</row>
    <row r="82" spans="1:74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</row>
    <row r="83" spans="1:74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1:74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</row>
    <row r="85" spans="1:74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</row>
    <row r="86" spans="1:74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1:74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</row>
    <row r="88" spans="1:74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</row>
    <row r="89" spans="1:74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1:74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</row>
  </sheetData>
  <mergeCells count="1">
    <mergeCell ref="B5:B7"/>
  </mergeCells>
  <conditionalFormatting sqref="E8">
    <cfRule type="expression" dxfId="3" priority="10">
      <formula>E8&lt;&gt;""</formula>
    </cfRule>
  </conditionalFormatting>
  <conditionalFormatting sqref="E9:E26">
    <cfRule type="expression" dxfId="2" priority="3">
      <formula>E9&lt;&gt;""</formula>
    </cfRule>
  </conditionalFormatting>
  <conditionalFormatting sqref="F8:K8">
    <cfRule type="expression" dxfId="1" priority="4">
      <formula>F8&lt;&gt;""</formula>
    </cfRule>
  </conditionalFormatting>
  <conditionalFormatting sqref="F9:K26">
    <cfRule type="expression" dxfId="0" priority="2">
      <formula>F9&lt;&gt;""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6EDFDC-EA53-5B4A-8ADB-C722F07173A0}">
          <x14:formula1>
            <xm:f>INDIRECT("Employees!$A$2:$A$"&amp;COUNTIF(Employees!$A$2:$A$20,"*")+1)</xm:f>
          </x14:formula1>
          <xm:sqref>B8:B26</xm:sqref>
        </x14:dataValidation>
        <x14:dataValidation type="list" allowBlank="1" showInputMessage="1" showErrorMessage="1" xr:uid="{723AF773-2C6B-4633-8CBF-6A9ECE49D511}">
          <x14:formula1>
            <xm:f>INDIRECT("'Departments &amp; Shifts'!$G$2:$G$"&amp;COUNTIF('Departments &amp; Shifts'!$H$2:$H$20,1)+1)</xm:f>
          </x14:formula1>
          <xm:sqref>E8:K26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Employees</vt:lpstr>
      <vt:lpstr>Departments &amp; Shifts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Kempe</dc:creator>
  <cp:lastModifiedBy>Ademar</cp:lastModifiedBy>
  <dcterms:created xsi:type="dcterms:W3CDTF">2020-06-24T18:40:55Z</dcterms:created>
  <dcterms:modified xsi:type="dcterms:W3CDTF">2020-07-06T14:40:39Z</dcterms:modified>
</cp:coreProperties>
</file>